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27684B49-4159-44F7-80EA-A805516F9B17}" xr6:coauthVersionLast="47" xr6:coauthVersionMax="47" xr10:uidLastSave="{00000000-0000-0000-0000-000000000000}"/>
  <workbookProtection workbookAlgorithmName="SHA-512" workbookHashValue="5VkNKAFH43ROmEIVLlhfzO2wJUcjMkgX7Z4NcmdQTz/BpRJtAa25twB53jt/sgVHY8Oaz021r9rqP24NB6LToQ==" workbookSaltValue="k9eJpS2Tk0REsM8EbGDhZA=="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9" i="3" l="1"/>
  <c r="L21" i="3" a="1"/>
  <c r="L21" i="3"/>
  <c r="L22" i="3" a="1"/>
  <c r="L22" i="3" s="1"/>
  <c r="L23" i="3" a="1"/>
  <c r="L23" i="3" s="1"/>
  <c r="L24" i="3" a="1"/>
  <c r="L24" i="3" s="1"/>
  <c r="L25" i="3" a="1"/>
  <c r="L25" i="3" s="1"/>
  <c r="L26" i="3" a="1"/>
  <c r="L26" i="3" s="1"/>
  <c r="L27" i="3" a="1"/>
  <c r="L27" i="3" s="1"/>
  <c r="L10" i="3" a="1"/>
  <c r="L10" i="3" s="1"/>
  <c r="L11" i="3" a="1"/>
  <c r="L11" i="3" s="1"/>
  <c r="L12" i="3" a="1"/>
  <c r="L12" i="3"/>
  <c r="L13" i="3" a="1"/>
  <c r="L13" i="3"/>
  <c r="L14" i="3" a="1"/>
  <c r="L14" i="3"/>
  <c r="L15" i="3" a="1"/>
  <c r="L15" i="3"/>
  <c r="L16" i="3" a="1"/>
  <c r="L16" i="3" s="1"/>
  <c r="L17" i="3" a="1"/>
  <c r="L17" i="3" s="1"/>
  <c r="L18" i="3" a="1"/>
  <c r="L18" i="3"/>
  <c r="L19" i="3" a="1"/>
  <c r="L19" i="3"/>
  <c r="L20" i="3" a="1"/>
  <c r="L20" i="3" s="1"/>
  <c r="L9" i="3" a="1"/>
  <c r="L9" i="3"/>
  <c r="B13" i="3" l="1"/>
  <c r="B3" i="3"/>
  <c r="B4" i="3"/>
  <c r="B5" i="3"/>
  <c r="B6" i="3"/>
  <c r="B7" i="3"/>
  <c r="B8" i="3"/>
  <c r="B9" i="3"/>
  <c r="B10" i="3"/>
  <c r="B11" i="3"/>
  <c r="B12" i="3"/>
  <c r="B14" i="3"/>
  <c r="B15" i="3"/>
  <c r="B2" i="3"/>
  <c r="D4" i="3"/>
  <c r="D5" i="3"/>
  <c r="D6" i="3"/>
  <c r="D7" i="3"/>
  <c r="D8" i="3"/>
  <c r="D9" i="3"/>
  <c r="D10" i="3"/>
  <c r="D11" i="3"/>
  <c r="D12" i="3"/>
  <c r="D13" i="3"/>
  <c r="D14" i="3"/>
  <c r="D15" i="3"/>
  <c r="D3" i="3"/>
  <c r="D2" i="3"/>
  <c r="L39" i="3" a="1"/>
  <c r="L44" i="3" a="1"/>
  <c r="L44" i="3" s="1"/>
  <c r="L45" i="3" a="1"/>
  <c r="L45" i="3" s="1"/>
  <c r="L46" i="3" a="1"/>
  <c r="L46" i="3" s="1"/>
  <c r="L47" i="3" a="1"/>
  <c r="L47" i="3" s="1"/>
  <c r="L40" i="3" a="1"/>
  <c r="L40" i="3" s="1"/>
  <c r="L41" i="3" a="1"/>
  <c r="L41" i="3" s="1"/>
  <c r="L42" i="3" a="1"/>
  <c r="L42" i="3" s="1"/>
  <c r="L43" i="3" a="1"/>
  <c r="L43" i="3" s="1"/>
  <c r="C32" i="3"/>
  <c r="O7" i="3" l="1" a="1"/>
  <c r="O7" i="3" s="1"/>
  <c r="L35" i="3" a="1"/>
  <c r="L35" i="3" s="1"/>
  <c r="O35" i="3" a="1"/>
  <c r="O35" i="3" s="1"/>
  <c r="Q35" i="3"/>
  <c r="Q8" i="3"/>
  <c r="L8" i="3" a="1"/>
  <c r="L8" i="3" s="1"/>
  <c r="O8" i="3" a="1"/>
  <c r="O8" i="3" s="1"/>
  <c r="Q7" i="3"/>
  <c r="L7" i="3" a="1"/>
  <c r="L7" i="3" s="1"/>
  <c r="Q6" i="3"/>
  <c r="O6" i="3" a="1"/>
  <c r="O6" i="3" s="1"/>
  <c r="L6" i="3" a="1"/>
  <c r="L6" i="3" s="1"/>
  <c r="Q5" i="3"/>
  <c r="L5" i="3" a="1"/>
  <c r="L5" i="3" s="1"/>
  <c r="O5" i="3" a="1"/>
  <c r="O5" i="3" s="1"/>
  <c r="O4" i="3" a="1"/>
  <c r="O4" i="3" s="1"/>
  <c r="Q4" i="3"/>
  <c r="L4" i="3" a="1"/>
  <c r="L4" i="3" s="1"/>
  <c r="O3" i="3" a="1"/>
  <c r="O3" i="3" s="1"/>
  <c r="Q3" i="3"/>
  <c r="L3" i="3" a="1"/>
  <c r="L3" i="3" s="1"/>
  <c r="O2" i="3" a="1"/>
  <c r="O2" i="3" s="1"/>
  <c r="Q2" i="3"/>
  <c r="L36" i="3" a="1"/>
  <c r="L36" i="3" s="1"/>
  <c r="L37" i="3" a="1"/>
  <c r="L37" i="3" s="1"/>
  <c r="L38" i="3" a="1"/>
  <c r="L38" i="3" s="1"/>
  <c r="I2" i="3" a="1"/>
  <c r="I2" i="3" s="1"/>
  <c r="F2" i="3" a="1"/>
  <c r="F2" i="3" s="1"/>
  <c r="L2" i="3" a="1"/>
  <c r="L2" i="3" s="1"/>
  <c r="L39" i="3"/>
  <c r="U35" i="3" l="1" a="1"/>
  <c r="U35" i="3" s="1"/>
  <c r="E29" i="7" s="1" a="1"/>
  <c r="E29" i="7" s="1"/>
  <c r="E14" i="4" s="1" a="1"/>
  <c r="E14" i="4" s="1"/>
  <c r="R35" i="3" a="1"/>
  <c r="R35" i="3" s="1"/>
  <c r="B29" i="7" s="1" a="1"/>
  <c r="B29" i="7" s="1"/>
  <c r="B14" i="4" s="1" a="1"/>
  <c r="B14" i="4" s="1"/>
  <c r="U2" i="3" a="1"/>
  <c r="U2" i="3" s="1"/>
  <c r="E3" i="7" s="1" a="1"/>
  <c r="E3" i="7" s="1"/>
  <c r="P32" i="3"/>
  <c r="P51" i="3"/>
  <c r="R2" i="3" a="1"/>
  <c r="R2" i="3" s="1"/>
  <c r="J32" i="3"/>
  <c r="G32" i="3"/>
  <c r="M32" i="3"/>
  <c r="B3" i="7" l="1" a="1"/>
  <c r="B3" i="7" s="1"/>
  <c r="B3" i="4" s="1" a="1"/>
  <c r="B3" i="4" s="1"/>
  <c r="F26" i="4"/>
  <c r="C26" i="4"/>
  <c r="E3" i="4" a="1"/>
  <c r="E3" i="4" s="1"/>
  <c r="F27" i="7"/>
  <c r="C27" i="7" l="1"/>
  <c r="C11" i="4"/>
  <c r="F1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<sst xmlns="http://schemas.openxmlformats.org/spreadsheetml/2006/main" count="172" uniqueCount="86">
  <si>
    <t>Liste</t>
  </si>
  <si>
    <t>gemacht</t>
  </si>
  <si>
    <t>absolviert</t>
  </si>
  <si>
    <t>noch zu machen</t>
  </si>
  <si>
    <t>Anrechenbar</t>
  </si>
  <si>
    <t xml:space="preserve"> </t>
  </si>
  <si>
    <t>Noch zu Absolvieren</t>
  </si>
  <si>
    <t>Bachelor</t>
  </si>
  <si>
    <t>Umstieg BA alt auf BA neu und MA neu</t>
  </si>
  <si>
    <t>ECTS</t>
  </si>
  <si>
    <t>Summe</t>
  </si>
  <si>
    <t>Master</t>
  </si>
  <si>
    <t>Bedienungsanleitung:</t>
  </si>
  <si>
    <t>Keine Äquivalenzen:</t>
  </si>
  <si>
    <t>Bed auf Med</t>
  </si>
  <si>
    <t>Bed neu</t>
  </si>
  <si>
    <t>x</t>
  </si>
  <si>
    <t>Nein</t>
  </si>
  <si>
    <t>Reserve</t>
  </si>
  <si>
    <t>Reserve 1</t>
  </si>
  <si>
    <t>8 neu</t>
  </si>
  <si>
    <t>9 neu</t>
  </si>
  <si>
    <t>10 neu</t>
  </si>
  <si>
    <t>11 neu</t>
  </si>
  <si>
    <t>12 neu</t>
  </si>
  <si>
    <t>13 neu</t>
  </si>
  <si>
    <t>14 neu</t>
  </si>
  <si>
    <t>15 neu</t>
  </si>
  <si>
    <t>16 neu</t>
  </si>
  <si>
    <t>17 neu</t>
  </si>
  <si>
    <t>18 neu</t>
  </si>
  <si>
    <t>20 neu</t>
  </si>
  <si>
    <t>21 neu</t>
  </si>
  <si>
    <t>22 neu</t>
  </si>
  <si>
    <t>23 neu</t>
  </si>
  <si>
    <t>24 neu</t>
  </si>
  <si>
    <t>25 neu</t>
  </si>
  <si>
    <t>26 neu</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</si>
  <si>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</si>
  <si>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</si>
  <si>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</si>
  <si>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</si>
  <si>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</si>
  <si>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</si>
  <si>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</si>
  <si>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 xml:space="preserve">1a VO Schule als Bildungsinstitution und Rolle der Lehrperson </t>
  </si>
  <si>
    <t xml:space="preserve">1b PS Schule als Bildungsinstitution und Rolle der Lehrperson </t>
  </si>
  <si>
    <t>1c PR Umgang mit professionsspezifischen Herausforderungen des Berufsfelds Schule</t>
  </si>
  <si>
    <t xml:space="preserve">2a VO Lernen und Lehren im Diversitätskontext </t>
  </si>
  <si>
    <t xml:space="preserve">2b PS Lernen und Lehren im Diversitätskontext </t>
  </si>
  <si>
    <t>2c VO Bildungsforschung und Entwicklung von Schule und Unterricht</t>
  </si>
  <si>
    <t>2d PS Bildungsforschung und Entwicklung von Schule und Unterricht</t>
  </si>
  <si>
    <t xml:space="preserve">3a VO Diagnostik und Beratung </t>
  </si>
  <si>
    <t xml:space="preserve">3b PS Diagnostik und Beratung </t>
  </si>
  <si>
    <t xml:space="preserve">4 PS Professionsspezifisches Wissen und Handeln </t>
  </si>
  <si>
    <t xml:space="preserve">5a PR Professionsspezifisches Wissen und Handeln Schulpraktikum III a/b </t>
  </si>
  <si>
    <t xml:space="preserve">5b PS Integration professionsspezifischer Kompetenzen </t>
  </si>
  <si>
    <t xml:space="preserve">6 VO Wahlfächer </t>
  </si>
  <si>
    <t xml:space="preserve">PM 7 Lehrveranstaltungen zur Vertiefung der Module 1 bis 4 </t>
  </si>
  <si>
    <t>3c PR Erziehung &amp; Leistungsbeurteilung und Schulpraktikum II</t>
  </si>
  <si>
    <t xml:space="preserve">1a VO Bildung, Schule und Gesellschaft </t>
  </si>
  <si>
    <t xml:space="preserve">1b PR Orientierungspraktikum </t>
  </si>
  <si>
    <t xml:space="preserve">2a VU Lernen und Lehren in einem inklusiven Bildungsverständnis </t>
  </si>
  <si>
    <t xml:space="preserve">2b PS Pädagogische Diagnostik und Beratung </t>
  </si>
  <si>
    <t xml:space="preserve">4 VO Schulentwicklung </t>
  </si>
  <si>
    <t xml:space="preserve">3 PR Praxissemester </t>
  </si>
  <si>
    <t xml:space="preserve">2c Lehrveranstaltungen zur Vertiefung der Module 1 bis 4 bzw. zu aktuellen bildungswissenschaftlichen Themen aus dem entsprechend gekennzeichneten Lehrveranstaltungsangebot mit Inklusionsbezug </t>
  </si>
  <si>
    <t>1a VU Bildungsforschung</t>
  </si>
  <si>
    <t>4b Kulturelle und sprachliche Sensibilität</t>
  </si>
  <si>
    <t/>
  </si>
  <si>
    <t>Bachelor BiWi</t>
  </si>
  <si>
    <t>1c VO Vertiefung zu Themen der Bildungswissenschaftlichen Grundlagen oder</t>
  </si>
  <si>
    <t xml:space="preserve">1b PR Unterrichtsentwicklung und Masterpraktikum </t>
  </si>
  <si>
    <t>Anerkennbare Lehrveranstaltungen im Masterstudium (neu)</t>
  </si>
  <si>
    <t>2a SE Bildungslaboratorium: Reflexion und Entwicklung im pädagogischen Kontext (max. 6 ECTS-AP im PM2) oder</t>
  </si>
  <si>
    <t>2b VU Spezielle Fragen der Allgemeinen Didaktik und Schulforschung (max. 6 ECTS-AP im PM2) oder</t>
  </si>
  <si>
    <t>2c VU Bildungstheorie und Wertebildung in einer pluralen Gesellschaft (max. 6 ECTS-AP im PM2) oder</t>
  </si>
  <si>
    <t>2d VU Ausgewählte Themen zur Leadership- und Schulentwicklungsforschung (max. 6 ECTS-AP im PM2) oder</t>
  </si>
  <si>
    <t>2e VU Lehrerinnen- und Lehrerbildung und Professionalisierung als berufslebenslanger Prozess (max. 6 ECTS-AP im PM2) oder</t>
  </si>
  <si>
    <t>2f VU Aktuelle Befunde zur Lernforschung (max. 6 ECTS-AP im PM2) oder</t>
  </si>
  <si>
    <t>2g VU Vertiefung pädagogischer Diagnostik im Kontinuum des Bildungssystem (max. 6 ECTS-AP im PM2) oder</t>
  </si>
  <si>
    <t>2h VU Wissenschaftstheorie und Methodologie in der Bildungsforschung (max. 6 ECTS-AP im PM2) oder</t>
  </si>
  <si>
    <t>2i VU Genderforschung und Gendersensibilität in Schule und Bildung (max. 6 ECTS-AP im PM2)</t>
  </si>
  <si>
    <t>0 (3)</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</si>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</sst>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
      <b/>
      <sz val="22"/>
      <color theme="1"/>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s>
  <cellStyleXfs count="1">
    <xf numFmtId="0" fontId="0" fillId="0" borderId="0"/>
  </cellStyleXfs>
  <cellXfs count="128">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0" fillId="0" borderId="31" xfId="0" applyBorder="1" applyAlignment="1" applyProtection="1">
      <alignment horizontal="center"/>
      <protection locked="0"/>
    </xf>
    <xf numFmtId="0" fontId="0" fillId="0" borderId="32" xfId="0" applyBorder="1" applyAlignment="1" applyProtection="1">
      <alignment horizont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7" fillId="0" borderId="3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1" xfId="0" applyBorder="1" applyAlignment="1">
      <alignment horizontal="left"/>
    </xf>
    <xf numFmtId="0" fontId="0" fillId="0" borderId="32" xfId="0" applyBorder="1" applyAlignment="1">
      <alignment horizontal="left"/>
    </xf>
    <xf numFmtId="0" fontId="0" fillId="0" borderId="36" xfId="0" applyBorder="1" applyAlignment="1">
      <alignment horizontal="left" vertical="center"/>
    </xf>
    <xf numFmtId="0" fontId="0" fillId="0" borderId="9" xfId="0" applyBorder="1"/>
    <xf numFmtId="0" fontId="7" fillId="0" borderId="37"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6" xfId="0" applyBorder="1" applyAlignment="1" applyProtection="1">
      <alignment horizontal="center" vertical="center"/>
      <protection locked="0"/>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1" fillId="0" borderId="0" xfId="0" applyFont="1" applyAlignment="1">
      <alignment horizontal="left"/>
    </xf>
    <xf numFmtId="0" fontId="5" fillId="0" borderId="30" xfId="0" applyFont="1" applyBorder="1" applyAlignment="1">
      <alignment horizontal="left" vertical="top"/>
    </xf>
    <xf numFmtId="0" fontId="5" fillId="0" borderId="33"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6" xfId="0" applyBorder="1" applyAlignment="1">
      <alignment horizontal="justify" vertical="top" wrapText="1"/>
    </xf>
    <xf numFmtId="0" fontId="0" fillId="0" borderId="27" xfId="0" applyBorder="1" applyAlignment="1">
      <alignment horizontal="justify" vertical="top" wrapText="1"/>
    </xf>
    <xf numFmtId="0" fontId="0" fillId="0" borderId="28" xfId="0" applyBorder="1" applyAlignment="1">
      <alignment horizontal="justify" vertical="top" wrapText="1"/>
    </xf>
    <xf numFmtId="0" fontId="0" fillId="0" borderId="10" xfId="0" applyBorder="1" applyAlignment="1">
      <alignment horizontal="justify" vertical="top" wrapText="1"/>
    </xf>
    <xf numFmtId="0" fontId="0" fillId="0" borderId="29" xfId="0" applyBorder="1" applyAlignment="1">
      <alignment horizontal="justify" vertical="top" wrapText="1"/>
    </xf>
    <xf numFmtId="0" fontId="0" fillId="0" borderId="19"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11" fillId="2" borderId="7" xfId="0" applyFont="1" applyFill="1" applyBorder="1" applyAlignment="1">
      <alignment horizontal="center" vertical="center" textRotation="90"/>
    </xf>
    <xf numFmtId="0" fontId="11" fillId="2" borderId="8"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neu'!$C$11</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neu'!$F$11</c:f>
              <c:numCache>
                <c:formatCode>General</c:formatCode>
                <c:ptCount val="1"/>
                <c:pt idx="0">
                  <c:v>28</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neu'!$C$26</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neu'!$F$26</c:f>
              <c:numCache>
                <c:formatCode>General</c:formatCode>
                <c:ptCount val="1"/>
                <c:pt idx="0">
                  <c:v>16</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2.xml><?xml version="1.0" encoding="utf-8"?>
<formControlPr xmlns="http://schemas.microsoft.com/office/spreadsheetml/2009/9/main" objectType="CheckBox" fmlaLink="$C$4"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28</xdr:row>
      <xdr:rowOff>190499</xdr:rowOff>
    </xdr:from>
    <xdr:to>
      <xdr:col>1</xdr:col>
      <xdr:colOff>4238624</xdr:colOff>
      <xdr:row>44</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29</xdr:row>
      <xdr:rowOff>0</xdr:rowOff>
    </xdr:from>
    <xdr:to>
      <xdr:col>4</xdr:col>
      <xdr:colOff>4343399</xdr:colOff>
      <xdr:row>44</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G23"/>
  <sheetViews>
    <sheetView tabSelected="1" workbookViewId="0">
      <selection activeCell="D3" sqref="D3"/>
    </sheetView>
  </sheetViews>
  <sheetFormatPr baseColWidth="10" defaultColWidth="9" defaultRowHeight="15" x14ac:dyDescent="0.25"/>
  <cols>
    <col min="1" max="1" width="9" style="33"/>
    <col min="2" max="2" width="77.7109375" style="33" bestFit="1" customWidth="1"/>
    <col min="3" max="3" width="9" style="33" hidden="1" customWidth="1"/>
    <col min="4" max="4" width="4.7109375" style="33" customWidth="1"/>
    <col min="5" max="5" width="9" style="33"/>
    <col min="6" max="6" width="49.5703125" style="33" bestFit="1" customWidth="1"/>
    <col min="7" max="16384" width="9" style="33"/>
  </cols>
  <sheetData>
    <row r="2" spans="2:7" ht="15.75" thickBot="1" x14ac:dyDescent="0.3"/>
    <row r="3" spans="2:7" x14ac:dyDescent="0.25">
      <c r="B3" s="70" t="s">
        <v>45</v>
      </c>
      <c r="C3" s="68" t="b">
        <v>0</v>
      </c>
      <c r="D3" s="34"/>
      <c r="F3" s="86" t="s">
        <v>12</v>
      </c>
      <c r="G3" s="87"/>
    </row>
    <row r="4" spans="2:7" ht="15.75" thickBot="1" x14ac:dyDescent="0.3">
      <c r="B4" s="71" t="s">
        <v>46</v>
      </c>
      <c r="C4" s="69" t="b">
        <v>0</v>
      </c>
      <c r="D4" s="35"/>
      <c r="F4" s="88"/>
      <c r="G4" s="89"/>
    </row>
    <row r="5" spans="2:7" ht="14.25" customHeight="1" x14ac:dyDescent="0.25">
      <c r="B5" s="71" t="s">
        <v>47</v>
      </c>
      <c r="C5" s="69" t="b">
        <v>0</v>
      </c>
      <c r="D5" s="35"/>
      <c r="F5" s="92" t="s">
        <v>44</v>
      </c>
      <c r="G5" s="93"/>
    </row>
    <row r="6" spans="2:7" x14ac:dyDescent="0.25">
      <c r="B6" s="71" t="s">
        <v>48</v>
      </c>
      <c r="C6" s="69" t="b">
        <v>0</v>
      </c>
      <c r="D6" s="35"/>
      <c r="F6" s="94"/>
      <c r="G6" s="95"/>
    </row>
    <row r="7" spans="2:7" x14ac:dyDescent="0.25">
      <c r="B7" s="71" t="s">
        <v>49</v>
      </c>
      <c r="C7" s="69" t="b">
        <v>0</v>
      </c>
      <c r="D7" s="35"/>
      <c r="F7" s="94"/>
      <c r="G7" s="95"/>
    </row>
    <row r="8" spans="2:7" x14ac:dyDescent="0.25">
      <c r="B8" s="71" t="s">
        <v>50</v>
      </c>
      <c r="C8" s="69" t="b">
        <v>0</v>
      </c>
      <c r="D8" s="35"/>
      <c r="F8" s="94"/>
      <c r="G8" s="95"/>
    </row>
    <row r="9" spans="2:7" x14ac:dyDescent="0.25">
      <c r="B9" s="71" t="s">
        <v>51</v>
      </c>
      <c r="C9" s="69" t="b">
        <v>0</v>
      </c>
      <c r="D9" s="35"/>
      <c r="F9" s="94"/>
      <c r="G9" s="95"/>
    </row>
    <row r="10" spans="2:7" x14ac:dyDescent="0.25">
      <c r="B10" s="71" t="s">
        <v>52</v>
      </c>
      <c r="C10" s="69" t="b">
        <v>0</v>
      </c>
      <c r="D10" s="35"/>
      <c r="F10" s="94"/>
      <c r="G10" s="95"/>
    </row>
    <row r="11" spans="2:7" x14ac:dyDescent="0.25">
      <c r="B11" s="71" t="s">
        <v>53</v>
      </c>
      <c r="C11" s="69" t="b">
        <v>0</v>
      </c>
      <c r="D11" s="35"/>
      <c r="F11" s="94"/>
      <c r="G11" s="95"/>
    </row>
    <row r="12" spans="2:7" x14ac:dyDescent="0.25">
      <c r="B12" s="71" t="s">
        <v>54</v>
      </c>
      <c r="C12" s="69" t="b">
        <v>0</v>
      </c>
      <c r="D12" s="35"/>
      <c r="F12" s="94"/>
      <c r="G12" s="95"/>
    </row>
    <row r="13" spans="2:7" x14ac:dyDescent="0.25">
      <c r="B13" s="71" t="s">
        <v>55</v>
      </c>
      <c r="C13" s="69" t="b">
        <v>0</v>
      </c>
      <c r="D13" s="35"/>
      <c r="F13" s="94"/>
      <c r="G13" s="95"/>
    </row>
    <row r="14" spans="2:7" x14ac:dyDescent="0.25">
      <c r="B14" s="71" t="s">
        <v>56</v>
      </c>
      <c r="C14" s="69" t="b">
        <v>0</v>
      </c>
      <c r="D14" s="35"/>
      <c r="F14" s="94"/>
      <c r="G14" s="95"/>
    </row>
    <row r="15" spans="2:7" x14ac:dyDescent="0.25">
      <c r="B15" s="71" t="s">
        <v>57</v>
      </c>
      <c r="C15" s="69" t="b">
        <v>0</v>
      </c>
      <c r="D15" s="35"/>
      <c r="F15" s="94"/>
      <c r="G15" s="95"/>
    </row>
    <row r="16" spans="2:7" ht="15.75" customHeight="1" thickBot="1" x14ac:dyDescent="0.3">
      <c r="B16" s="72" t="s">
        <v>58</v>
      </c>
      <c r="C16" s="74" t="b">
        <v>0</v>
      </c>
      <c r="D16" s="75"/>
      <c r="F16" s="94"/>
      <c r="G16" s="95"/>
    </row>
    <row r="17" spans="1:7" x14ac:dyDescent="0.25">
      <c r="F17" s="94"/>
      <c r="G17" s="95"/>
    </row>
    <row r="18" spans="1:7" ht="18.75" customHeight="1" x14ac:dyDescent="0.35">
      <c r="A18" s="91"/>
      <c r="B18" s="91"/>
      <c r="C18" s="91"/>
      <c r="D18" s="91"/>
      <c r="F18" s="94"/>
      <c r="G18" s="95"/>
    </row>
    <row r="19" spans="1:7" x14ac:dyDescent="0.25">
      <c r="F19" s="94"/>
      <c r="G19" s="95"/>
    </row>
    <row r="20" spans="1:7" ht="15.75" thickBot="1" x14ac:dyDescent="0.3">
      <c r="F20" s="94"/>
      <c r="G20" s="95"/>
    </row>
    <row r="21" spans="1:7" ht="15.75" thickBot="1" x14ac:dyDescent="0.3">
      <c r="B21" s="66" t="s">
        <v>13</v>
      </c>
      <c r="C21"/>
      <c r="F21" s="96"/>
      <c r="G21" s="97"/>
    </row>
    <row r="22" spans="1:7" ht="15.75" thickBot="1" x14ac:dyDescent="0.3">
      <c r="B22" s="73" t="s">
        <v>59</v>
      </c>
      <c r="C22"/>
    </row>
    <row r="23" spans="1:7" x14ac:dyDescent="0.25">
      <c r="F23" s="90" t="s">
        <v>84</v>
      </c>
      <c r="G23" s="90"/>
    </row>
  </sheetData>
  <sheetProtection algorithmName="SHA-512" hashValue="ECrFHFIAhZ6ua+VSUzrwgFI9wkn8YUGZ5ygEgN69n7FoqrRCVdlOa6G7LenuzaaRGw8+cgyP+R1OivwB4UoFyQ==" saltValue="399N4I9o4VVoBdKTmKgzsw==" spinCount="100000" sheet="1" selectLockedCells="1"/>
  <mergeCells count="4">
    <mergeCell ref="F3:G4"/>
    <mergeCell ref="F23:G23"/>
    <mergeCell ref="A18:D18"/>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85"/>
  <sheetViews>
    <sheetView topLeftCell="G19" workbookViewId="0">
      <selection activeCell="Q40" sqref="Q40"/>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 xml:space="preserve">1a VO Schule als Bildungsinstitution und Rolle der Lehrperson </v>
      </c>
      <c r="C2" s="45">
        <v>2</v>
      </c>
      <c r="D2" s="1" t="str">
        <f>IF(Eingabemaske!C3=TRUE,"wahr","falsch")</f>
        <v>falsch</v>
      </c>
      <c r="F2" t="str" cm="1">
        <f t="array" ref="F2">_xlfn._xlws.FILTER(B2:C31,D2:D31="wahr","")</f>
        <v/>
      </c>
      <c r="G2" s="1"/>
      <c r="I2" s="5" t="str" cm="1">
        <f t="array" ref="I2:J15">_xlfn._xlws.FILTER(B2:C31,D2:D31="falsch","")</f>
        <v xml:space="preserve">1a VO Schule als Bildungsinstitution und Rolle der Lehrperson </v>
      </c>
      <c r="J2" s="1">
        <v>2</v>
      </c>
      <c r="L2" s="5" t="str" cm="1">
        <f t="array" ref="L2">IF(D2="wahr",B56:C56,"")</f>
        <v/>
      </c>
      <c r="N2" s="1"/>
      <c r="O2" s="5" t="str" cm="1">
        <f t="array" ref="O2:P2">IF(D2="falsch",B56:C56,"")</f>
        <v xml:space="preserve">1a VO Bildung, Schule und Gesellschaft </v>
      </c>
      <c r="P2" s="1">
        <v>2</v>
      </c>
      <c r="Q2" s="10" t="str">
        <f>IF(D2="wahr","Ja","Nein")</f>
        <v>Nein</v>
      </c>
      <c r="R2" t="str" cm="1">
        <f t="array" ref="R2">_xlfn._xlws.FILTER(L2:M31,Q2:Q31="Ja","")</f>
        <v/>
      </c>
      <c r="U2" t="str" cm="1">
        <f t="array" ref="U2:V9">_xlfn._xlws.FILTER(O2:P31,Q2:Q31="Nein","")</f>
        <v xml:space="preserve">1a VO Bildung, Schule und Gesellschaft </v>
      </c>
      <c r="V2">
        <v>2</v>
      </c>
      <c r="W2" s="9"/>
    </row>
    <row r="3" spans="1:23" x14ac:dyDescent="0.25">
      <c r="A3" s="9"/>
      <c r="B3" s="5" t="str">
        <f>Eingabemaske!B4</f>
        <v xml:space="preserve">1b PS Schule als Bildungsinstitution und Rolle der Lehrperson </v>
      </c>
      <c r="C3" s="46">
        <v>2</v>
      </c>
      <c r="D3" s="1" t="str">
        <f>IF(Eingabemaske!C4=TRUE,"wahr","falsch")</f>
        <v>falsch</v>
      </c>
      <c r="G3" s="1"/>
      <c r="I3" s="5" t="str">
        <v xml:space="preserve">1b PS Schule als Bildungsinstitution und Rolle der Lehrperson </v>
      </c>
      <c r="J3" s="1">
        <v>2</v>
      </c>
      <c r="L3" s="5" t="str" cm="1">
        <f t="array" ref="L3">IF(AND(D3="wahr",D4="wahr"),B57:C57,"")</f>
        <v/>
      </c>
      <c r="O3" s="5" t="str" cm="1">
        <f t="array" ref="O3:P3">IF(OR(D3="falsch",D4="falsch"),B57:C57,"")</f>
        <v xml:space="preserve">1b PR Orientierungspraktikum </v>
      </c>
      <c r="P3" s="1">
        <v>3</v>
      </c>
      <c r="Q3" s="10" t="str">
        <f>IF(AND(D3="wahr",D4="wahr"),"Ja","Nein")</f>
        <v>Nein</v>
      </c>
      <c r="U3" t="str">
        <v xml:space="preserve">1b PR Orientierungspraktikum </v>
      </c>
      <c r="V3">
        <v>3</v>
      </c>
      <c r="W3" s="9"/>
    </row>
    <row r="4" spans="1:23" x14ac:dyDescent="0.25">
      <c r="A4" s="9"/>
      <c r="B4" s="5" t="str">
        <f>Eingabemaske!B5</f>
        <v>1c PR Umgang mit professionsspezifischen Herausforderungen des Berufsfelds Schule</v>
      </c>
      <c r="C4" s="46">
        <v>2</v>
      </c>
      <c r="D4" s="1" t="str">
        <f>IF(Eingabemaske!C5=TRUE,"wahr","falsch")</f>
        <v>falsch</v>
      </c>
      <c r="G4" s="1"/>
      <c r="I4" s="5" t="str">
        <v>1c PR Umgang mit professionsspezifischen Herausforderungen des Berufsfelds Schule</v>
      </c>
      <c r="J4" s="1">
        <v>2</v>
      </c>
      <c r="L4" s="5" t="str" cm="1">
        <f t="array" ref="L4">IF(AND(D5="wahr",D6="wahr"),B58:C58,"")</f>
        <v/>
      </c>
      <c r="O4" s="5" t="str" cm="1">
        <f t="array" ref="O4:P4">IF(OR(D5="falsch",D6="falsch"),B58:C58,"")</f>
        <v xml:space="preserve">2a VU Lernen und Lehren in einem inklusiven Bildungsverständnis </v>
      </c>
      <c r="P4" s="1">
        <v>4</v>
      </c>
      <c r="Q4" s="10" t="str">
        <f>IF(AND(D5="wahr",D6="wahr"),"Ja","Nein")</f>
        <v>Nein</v>
      </c>
      <c r="U4" t="str">
        <v xml:space="preserve">2a VU Lernen und Lehren in einem inklusiven Bildungsverständnis </v>
      </c>
      <c r="V4">
        <v>4</v>
      </c>
      <c r="W4" s="9"/>
    </row>
    <row r="5" spans="1:23" x14ac:dyDescent="0.25">
      <c r="A5" s="9"/>
      <c r="B5" s="5" t="str">
        <f>Eingabemaske!B6</f>
        <v xml:space="preserve">2a VO Lernen und Lehren im Diversitätskontext </v>
      </c>
      <c r="C5" s="46">
        <v>2</v>
      </c>
      <c r="D5" s="1" t="str">
        <f>IF(Eingabemaske!C6=TRUE,"wahr","falsch")</f>
        <v>falsch</v>
      </c>
      <c r="G5" s="1"/>
      <c r="I5" s="5" t="str">
        <v xml:space="preserve">2a VO Lernen und Lehren im Diversitätskontext </v>
      </c>
      <c r="J5" s="1">
        <v>2</v>
      </c>
      <c r="L5" s="5" t="str" cm="1">
        <f t="array" ref="L5">IF(AND(D9="wahr",D10="wahr"),B59:C59,"")</f>
        <v/>
      </c>
      <c r="O5" s="5" t="str" cm="1">
        <f t="array" ref="O5:P5">IF(OR(D9="falsch",D10="falsch"),B59:C59,"")</f>
        <v xml:space="preserve">2b PS Pädagogische Diagnostik und Beratung </v>
      </c>
      <c r="P5" s="1">
        <v>4</v>
      </c>
      <c r="Q5" s="10" t="str">
        <f>IF(AND(D9="wahr",D10="wahr"),"Ja","Nein")</f>
        <v>Nein</v>
      </c>
      <c r="U5" t="str">
        <v xml:space="preserve">2b PS Pädagogische Diagnostik und Beratung </v>
      </c>
      <c r="V5">
        <v>4</v>
      </c>
      <c r="W5" s="9"/>
    </row>
    <row r="6" spans="1:23" x14ac:dyDescent="0.25">
      <c r="A6" s="9"/>
      <c r="B6" s="5" t="str">
        <f>Eingabemaske!B7</f>
        <v xml:space="preserve">2b PS Lernen und Lehren im Diversitätskontext </v>
      </c>
      <c r="C6" s="46">
        <v>2</v>
      </c>
      <c r="D6" s="1" t="str">
        <f>IF(Eingabemaske!C7=TRUE,"wahr","falsch")</f>
        <v>falsch</v>
      </c>
      <c r="G6" s="1"/>
      <c r="I6" s="5" t="str">
        <v xml:space="preserve">2b PS Lernen und Lehren im Diversitätskontext </v>
      </c>
      <c r="J6" s="1">
        <v>2</v>
      </c>
      <c r="L6" s="5" t="str" cm="1">
        <f t="array" ref="L6">IF(D11="wahr",B60:C60,"")</f>
        <v/>
      </c>
      <c r="O6" s="5" t="str" cm="1">
        <f t="array" ref="O6:P6">IF(D11="falsch",B60:C60,"")</f>
        <v xml:space="preserve">4 VO Schulentwicklung </v>
      </c>
      <c r="P6" s="1">
        <v>2</v>
      </c>
      <c r="Q6" s="10" t="str">
        <f>IF(D11="wahr","Ja","Nein")</f>
        <v>Nein</v>
      </c>
      <c r="U6" t="str">
        <v xml:space="preserve">4 VO Schulentwicklung </v>
      </c>
      <c r="V6">
        <v>2</v>
      </c>
      <c r="W6" s="9"/>
    </row>
    <row r="7" spans="1:23" x14ac:dyDescent="0.25">
      <c r="A7" s="9"/>
      <c r="B7" s="5" t="str">
        <f>Eingabemaske!B8</f>
        <v>2c VO Bildungsforschung und Entwicklung von Schule und Unterricht</v>
      </c>
      <c r="C7" s="46">
        <v>1.5</v>
      </c>
      <c r="D7" s="1" t="str">
        <f>IF(Eingabemaske!C8=TRUE,"wahr","falsch")</f>
        <v>falsch</v>
      </c>
      <c r="G7" s="1"/>
      <c r="I7" s="5" t="str">
        <v>2c VO Bildungsforschung und Entwicklung von Schule und Unterricht</v>
      </c>
      <c r="J7" s="1">
        <v>1.5</v>
      </c>
      <c r="L7" s="5" t="str" cm="1">
        <f t="array" ref="L7">IF(AND(D12="wahr",D13="wahr"),B59:C59,"")</f>
        <v/>
      </c>
      <c r="O7" s="5" t="str" cm="1">
        <f t="array" ref="O7:P7">IF(OR(D12="falsch",D13="falsch"),B61:C61,"")</f>
        <v xml:space="preserve">3 PR Praxissemester </v>
      </c>
      <c r="P7" s="1">
        <v>8</v>
      </c>
      <c r="Q7" s="10" t="str">
        <f>IF(AND(D12="wahr",D13="wahr"),"Ja","Nein")</f>
        <v>Nein</v>
      </c>
      <c r="U7" t="str">
        <v xml:space="preserve">3 PR Praxissemester </v>
      </c>
      <c r="V7">
        <v>8</v>
      </c>
      <c r="W7" s="9"/>
    </row>
    <row r="8" spans="1:23" x14ac:dyDescent="0.25">
      <c r="A8" s="9"/>
      <c r="B8" s="5" t="str">
        <f>Eingabemaske!B9</f>
        <v>2d PS Bildungsforschung und Entwicklung von Schule und Unterricht</v>
      </c>
      <c r="C8" s="46">
        <v>2</v>
      </c>
      <c r="D8" s="1" t="str">
        <f>IF(Eingabemaske!C9=TRUE,"wahr","falsch")</f>
        <v>falsch</v>
      </c>
      <c r="G8" s="1"/>
      <c r="I8" s="5" t="str">
        <v>2d PS Bildungsforschung und Entwicklung von Schule und Unterricht</v>
      </c>
      <c r="J8" s="1">
        <v>2</v>
      </c>
      <c r="L8" s="5" t="str" cm="1">
        <f t="array" ref="L8">IF(OR(D14="wahr",D15="wahr"),B62:C62,"")</f>
        <v/>
      </c>
      <c r="O8" s="5" t="str" cm="1">
        <f t="array" ref="O8:P8">IF(AND(D14="falsch",D15="falsch"),B62:C62,"")</f>
        <v xml:space="preserve">2c Lehrveranstaltungen zur Vertiefung der Module 1 bis 4 bzw. zu aktuellen bildungswissenschaftlichen Themen aus dem entsprechend gekennzeichneten Lehrveranstaltungsangebot mit Inklusionsbezug </v>
      </c>
      <c r="P8" s="1">
        <v>2</v>
      </c>
      <c r="Q8" s="10" t="str">
        <f>IF(OR(D14="wahr",D15="wahr"),"Ja","Nein")</f>
        <v>Nein</v>
      </c>
      <c r="U8" t="str">
        <v xml:space="preserve">2c Lehrveranstaltungen zur Vertiefung der Module 1 bis 4 bzw. zu aktuellen bildungswissenschaftlichen Themen aus dem entsprechend gekennzeichneten Lehrveranstaltungsangebot mit Inklusionsbezug </v>
      </c>
      <c r="V8">
        <v>2</v>
      </c>
      <c r="W8" s="9"/>
    </row>
    <row r="9" spans="1:23" x14ac:dyDescent="0.25">
      <c r="A9" s="9"/>
      <c r="B9" s="5" t="str">
        <f>Eingabemaske!B10</f>
        <v xml:space="preserve">3a VO Diagnostik und Beratung </v>
      </c>
      <c r="C9" s="46">
        <v>2</v>
      </c>
      <c r="D9" s="1" t="str">
        <f>IF(Eingabemaske!C10=TRUE,"wahr","falsch")</f>
        <v>falsch</v>
      </c>
      <c r="G9" s="1"/>
      <c r="I9" s="5" t="str">
        <v xml:space="preserve">3a VO Diagnostik und Beratung </v>
      </c>
      <c r="J9" s="1">
        <v>2</v>
      </c>
      <c r="L9" s="5" t="str" cm="1">
        <f t="array" ref="L9">IF(D16="wahr",B63:C63,"")</f>
        <v/>
      </c>
      <c r="O9" s="5" t="s">
        <v>68</v>
      </c>
      <c r="P9" s="1">
        <v>3</v>
      </c>
      <c r="Q9" s="10" t="str">
        <f>IF(D16="wahr","Ja","Nein")</f>
        <v>Nein</v>
      </c>
      <c r="U9" t="str">
        <v>4b Kulturelle und sprachliche Sensibilität</v>
      </c>
      <c r="V9">
        <v>3</v>
      </c>
      <c r="W9" s="9"/>
    </row>
    <row r="10" spans="1:23" x14ac:dyDescent="0.25">
      <c r="A10" s="9"/>
      <c r="B10" s="5" t="str">
        <f>Eingabemaske!B11</f>
        <v xml:space="preserve">3b PS Diagnostik und Beratung </v>
      </c>
      <c r="C10" s="46">
        <v>2</v>
      </c>
      <c r="D10" s="1" t="str">
        <f>IF(Eingabemaske!C11=TRUE,"wahr","falsch")</f>
        <v>falsch</v>
      </c>
      <c r="G10" s="1"/>
      <c r="I10" s="5" t="str">
        <v xml:space="preserve">3b PS Diagnostik und Beratung </v>
      </c>
      <c r="J10" s="1">
        <v>2</v>
      </c>
      <c r="L10" s="5" t="str" cm="1">
        <f t="array" ref="L10">IF(D17="wahr",B64:C64,"")</f>
        <v/>
      </c>
      <c r="O10" s="5"/>
      <c r="P10" s="1"/>
      <c r="Q10" s="10"/>
      <c r="W10" s="9"/>
    </row>
    <row r="11" spans="1:23" x14ac:dyDescent="0.25">
      <c r="A11" s="9"/>
      <c r="B11" s="5" t="str">
        <f>Eingabemaske!B12</f>
        <v xml:space="preserve">4 PS Professionsspezifisches Wissen und Handeln </v>
      </c>
      <c r="C11" s="46">
        <v>2.5</v>
      </c>
      <c r="D11" s="1" t="str">
        <f>IF(Eingabemaske!C12=TRUE,"wahr","falsch")</f>
        <v>falsch</v>
      </c>
      <c r="G11" s="1"/>
      <c r="I11" s="5" t="str">
        <v xml:space="preserve">4 PS Professionsspezifisches Wissen und Handeln </v>
      </c>
      <c r="J11" s="1">
        <v>2.5</v>
      </c>
      <c r="L11" s="5" t="str" cm="1">
        <f t="array" ref="L11">IF(D18="wahr",B65:C65,"")</f>
        <v/>
      </c>
      <c r="O11" s="5" t="s">
        <v>69</v>
      </c>
      <c r="P11" s="1" t="s">
        <v>69</v>
      </c>
      <c r="Q11" s="10"/>
      <c r="W11" s="9"/>
    </row>
    <row r="12" spans="1:23" x14ac:dyDescent="0.25">
      <c r="A12" s="9"/>
      <c r="B12" s="5" t="str">
        <f>Eingabemaske!B13</f>
        <v xml:space="preserve">5a PR Professionsspezifisches Wissen und Handeln Schulpraktikum III a/b </v>
      </c>
      <c r="C12" s="46">
        <v>7.5</v>
      </c>
      <c r="D12" s="1" t="str">
        <f>IF(Eingabemaske!C13=TRUE,"wahr","falsch")</f>
        <v>falsch</v>
      </c>
      <c r="G12" s="1"/>
      <c r="I12" s="5" t="str">
        <v xml:space="preserve">5a PR Professionsspezifisches Wissen und Handeln Schulpraktikum III a/b </v>
      </c>
      <c r="J12" s="1">
        <v>7.5</v>
      </c>
      <c r="L12" s="5" t="str" cm="1">
        <f t="array" ref="L12">IF(D19="wahr",B66:C66,"")</f>
        <v/>
      </c>
      <c r="O12" s="5" t="s">
        <v>69</v>
      </c>
      <c r="P12" s="1" t="s">
        <v>69</v>
      </c>
      <c r="Q12" s="10"/>
      <c r="W12" s="9"/>
    </row>
    <row r="13" spans="1:23" x14ac:dyDescent="0.25">
      <c r="A13" s="9"/>
      <c r="B13" s="5" t="str">
        <f>Eingabemaske!B14</f>
        <v xml:space="preserve">5b PS Integration professionsspezifischer Kompetenzen </v>
      </c>
      <c r="C13" s="46">
        <v>2.5</v>
      </c>
      <c r="D13" s="1" t="str">
        <f>IF(Eingabemaske!C14=TRUE,"wahr","falsch")</f>
        <v>falsch</v>
      </c>
      <c r="G13" s="1"/>
      <c r="I13" s="5" t="str">
        <v xml:space="preserve">5b PS Integration professionsspezifischer Kompetenzen </v>
      </c>
      <c r="J13" s="1">
        <v>2.5</v>
      </c>
      <c r="L13" s="5" t="str" cm="1">
        <f t="array" ref="L13">IF(D20="wahr",B67:C67,"")</f>
        <v/>
      </c>
      <c r="O13" s="5" t="s">
        <v>69</v>
      </c>
      <c r="P13" s="1" t="s">
        <v>69</v>
      </c>
      <c r="Q13" s="10"/>
      <c r="W13" s="9"/>
    </row>
    <row r="14" spans="1:23" x14ac:dyDescent="0.25">
      <c r="A14" s="9"/>
      <c r="B14" s="5" t="str">
        <f>Eingabemaske!B15</f>
        <v xml:space="preserve">6 VO Wahlfächer </v>
      </c>
      <c r="C14" s="46">
        <v>2.5</v>
      </c>
      <c r="D14" s="1" t="str">
        <f>IF(Eingabemaske!C15=TRUE,"wahr","falsch")</f>
        <v>falsch</v>
      </c>
      <c r="G14" s="1"/>
      <c r="I14" s="5" t="str">
        <v xml:space="preserve">6 VO Wahlfächer </v>
      </c>
      <c r="J14" s="1">
        <v>2.5</v>
      </c>
      <c r="L14" s="5" t="str" cm="1">
        <f t="array" ref="L14">IF(D21="wahr",B68:C68,"")</f>
        <v/>
      </c>
      <c r="O14" s="5" t="s">
        <v>69</v>
      </c>
      <c r="P14" s="1" t="s">
        <v>69</v>
      </c>
      <c r="Q14" s="10"/>
      <c r="W14" s="9"/>
    </row>
    <row r="15" spans="1:23" x14ac:dyDescent="0.25">
      <c r="A15" s="9"/>
      <c r="B15" s="5" t="str">
        <f>Eingabemaske!B16</f>
        <v xml:space="preserve">PM 7 Lehrveranstaltungen zur Vertiefung der Module 1 bis 4 </v>
      </c>
      <c r="C15" s="46">
        <v>2.5</v>
      </c>
      <c r="D15" s="1" t="str">
        <f>IF(Eingabemaske!C16=TRUE,"wahr","falsch")</f>
        <v>falsch</v>
      </c>
      <c r="G15" s="1"/>
      <c r="I15" s="5" t="str">
        <v xml:space="preserve">PM 7 Lehrveranstaltungen zur Vertiefung der Module 1 bis 4 </v>
      </c>
      <c r="J15" s="1">
        <v>2.5</v>
      </c>
      <c r="L15" s="5" t="str" cm="1">
        <f t="array" ref="L15">IF(D22="wahr",B69:C69,"")</f>
        <v/>
      </c>
      <c r="O15" s="5" t="s">
        <v>69</v>
      </c>
      <c r="P15" s="1" t="s">
        <v>69</v>
      </c>
      <c r="Q15" s="10"/>
      <c r="W15" s="9"/>
    </row>
    <row r="16" spans="1:23" x14ac:dyDescent="0.25">
      <c r="A16" s="9"/>
      <c r="B16" s="5"/>
      <c r="C16" s="46" t="s">
        <v>16</v>
      </c>
      <c r="D16" s="1"/>
      <c r="G16" s="1"/>
      <c r="I16" s="5"/>
      <c r="J16" s="1"/>
      <c r="L16" s="5" t="str" cm="1">
        <f t="array" ref="L16">IF(D23="wahr",B70:C70,"")</f>
        <v/>
      </c>
      <c r="O16" s="5" t="s">
        <v>69</v>
      </c>
      <c r="P16" s="1" t="s">
        <v>69</v>
      </c>
      <c r="Q16" s="10"/>
      <c r="W16" s="9"/>
    </row>
    <row r="17" spans="1:23" x14ac:dyDescent="0.25">
      <c r="A17" s="9"/>
      <c r="B17" s="5"/>
      <c r="C17" s="46" t="s">
        <v>16</v>
      </c>
      <c r="D17" s="1"/>
      <c r="G17" s="1"/>
      <c r="I17" s="5"/>
      <c r="J17" s="1"/>
      <c r="L17" s="5" t="str" cm="1">
        <f t="array" ref="L17">IF(D24="wahr",B71:C71,"")</f>
        <v/>
      </c>
      <c r="O17" s="5" t="s">
        <v>69</v>
      </c>
      <c r="P17" s="1" t="s">
        <v>69</v>
      </c>
      <c r="Q17" s="10"/>
      <c r="W17" s="9"/>
    </row>
    <row r="18" spans="1:23" x14ac:dyDescent="0.25">
      <c r="A18" s="9"/>
      <c r="B18" s="5"/>
      <c r="C18" s="46" t="s">
        <v>16</v>
      </c>
      <c r="D18" s="1"/>
      <c r="G18" s="1"/>
      <c r="I18" s="5"/>
      <c r="J18" s="1"/>
      <c r="L18" s="5" t="str" cm="1">
        <f t="array" ref="L18">IF(D25="wahr",B72:C72,"")</f>
        <v/>
      </c>
      <c r="O18" s="5" t="s">
        <v>69</v>
      </c>
      <c r="P18" s="1" t="s">
        <v>69</v>
      </c>
      <c r="Q18" s="10"/>
      <c r="W18" s="9"/>
    </row>
    <row r="19" spans="1:23" x14ac:dyDescent="0.25">
      <c r="A19" s="9"/>
      <c r="B19" s="5"/>
      <c r="C19" s="46" t="s">
        <v>16</v>
      </c>
      <c r="D19" s="1"/>
      <c r="G19" s="1"/>
      <c r="I19" s="5"/>
      <c r="J19" s="1"/>
      <c r="L19" s="5" t="str" cm="1">
        <f t="array" ref="L19">IF(D26="wahr",B73:C73,"")</f>
        <v/>
      </c>
      <c r="O19" s="5" t="s">
        <v>69</v>
      </c>
      <c r="P19" s="1" t="s">
        <v>69</v>
      </c>
      <c r="Q19" s="10"/>
      <c r="W19" s="9"/>
    </row>
    <row r="20" spans="1:23" x14ac:dyDescent="0.25">
      <c r="A20" s="9"/>
      <c r="B20" s="5"/>
      <c r="C20" s="46" t="s">
        <v>16</v>
      </c>
      <c r="D20" s="1"/>
      <c r="G20" s="1"/>
      <c r="I20" s="5"/>
      <c r="J20" s="1"/>
      <c r="L20" s="5" t="str" cm="1">
        <f t="array" ref="L20">IF(D27="wahr",B74:C74,"")</f>
        <v/>
      </c>
      <c r="O20" s="5" t="s">
        <v>69</v>
      </c>
      <c r="P20" s="1" t="s">
        <v>69</v>
      </c>
      <c r="Q20" s="10"/>
      <c r="W20" s="9"/>
    </row>
    <row r="21" spans="1:23" x14ac:dyDescent="0.25">
      <c r="A21" s="9"/>
      <c r="B21" s="5"/>
      <c r="C21" s="46" t="s">
        <v>16</v>
      </c>
      <c r="D21" s="1"/>
      <c r="G21" s="1"/>
      <c r="I21" s="5"/>
      <c r="J21" s="1"/>
      <c r="L21" s="5" t="str" cm="1">
        <f t="array" ref="L21">IF(D28="wahr",B75:C75,"")</f>
        <v/>
      </c>
      <c r="O21" s="5" t="s">
        <v>69</v>
      </c>
      <c r="P21" s="1" t="s">
        <v>69</v>
      </c>
      <c r="Q21" s="10"/>
      <c r="W21" s="9"/>
    </row>
    <row r="22" spans="1:23" x14ac:dyDescent="0.25">
      <c r="A22" s="9"/>
      <c r="B22" s="5"/>
      <c r="C22" s="46" t="s">
        <v>16</v>
      </c>
      <c r="D22" s="1"/>
      <c r="G22" s="1"/>
      <c r="I22" s="5"/>
      <c r="J22" s="1"/>
      <c r="L22" s="5" t="str" cm="1">
        <f t="array" ref="L22">IF(D29="wahr",B76:C76,"")</f>
        <v/>
      </c>
      <c r="O22" s="5" t="s">
        <v>69</v>
      </c>
      <c r="P22" s="1" t="s">
        <v>69</v>
      </c>
      <c r="Q22" s="10"/>
      <c r="W22" s="9"/>
    </row>
    <row r="23" spans="1:23" x14ac:dyDescent="0.25">
      <c r="A23" s="9"/>
      <c r="B23" s="5"/>
      <c r="C23" s="46" t="s">
        <v>16</v>
      </c>
      <c r="D23" s="1"/>
      <c r="G23" s="1"/>
      <c r="I23" s="5"/>
      <c r="J23" s="1"/>
      <c r="L23" s="5" t="str" cm="1">
        <f t="array" ref="L23">IF(D30="wahr",B77:C77,"")</f>
        <v/>
      </c>
      <c r="O23" s="5" t="s">
        <v>69</v>
      </c>
      <c r="P23" s="1" t="s">
        <v>69</v>
      </c>
      <c r="Q23" s="10"/>
      <c r="W23" s="9"/>
    </row>
    <row r="24" spans="1:23" x14ac:dyDescent="0.25">
      <c r="A24" s="9"/>
      <c r="B24" s="5"/>
      <c r="C24" s="46" t="s">
        <v>16</v>
      </c>
      <c r="D24" s="1"/>
      <c r="G24" s="1"/>
      <c r="I24" s="5"/>
      <c r="J24" s="1"/>
      <c r="L24" s="5" t="str" cm="1">
        <f t="array" ref="L24">IF(D31="wahr",B78:C78,"")</f>
        <v/>
      </c>
      <c r="O24" s="5" t="s">
        <v>69</v>
      </c>
      <c r="P24" s="1" t="s">
        <v>69</v>
      </c>
      <c r="Q24" s="10"/>
      <c r="W24" s="9"/>
    </row>
    <row r="25" spans="1:23" x14ac:dyDescent="0.25">
      <c r="A25" s="9"/>
      <c r="B25" s="5"/>
      <c r="C25" s="46" t="s">
        <v>16</v>
      </c>
      <c r="D25" s="1"/>
      <c r="G25" s="1"/>
      <c r="I25" s="5"/>
      <c r="J25" s="1"/>
      <c r="L25" s="5" t="str" cm="1">
        <f t="array" ref="L25">IF(D32="wahr",B79:C79,"")</f>
        <v/>
      </c>
      <c r="O25" s="5" t="s">
        <v>69</v>
      </c>
      <c r="P25" s="1" t="s">
        <v>69</v>
      </c>
      <c r="Q25" s="10"/>
      <c r="W25" s="9"/>
    </row>
    <row r="26" spans="1:23" x14ac:dyDescent="0.25">
      <c r="A26" s="9"/>
      <c r="B26" s="5"/>
      <c r="C26" s="46" t="s">
        <v>16</v>
      </c>
      <c r="D26" s="1"/>
      <c r="G26" s="1"/>
      <c r="I26" s="5"/>
      <c r="J26" s="1"/>
      <c r="L26" s="5" t="str" cm="1">
        <f t="array" ref="L26">IF(D33="wahr",B80:C80,"")</f>
        <v/>
      </c>
      <c r="O26" s="5"/>
      <c r="P26" s="1"/>
      <c r="Q26" s="10"/>
      <c r="W26" s="9"/>
    </row>
    <row r="27" spans="1:23" ht="15.75" thickBot="1" x14ac:dyDescent="0.3">
      <c r="A27" s="9"/>
      <c r="B27" s="5">
        <v>26</v>
      </c>
      <c r="C27" s="47" t="s">
        <v>16</v>
      </c>
      <c r="D27" s="1"/>
      <c r="G27" s="1"/>
      <c r="I27" s="5"/>
      <c r="J27" s="1"/>
      <c r="L27" s="5" t="str" cm="1">
        <f t="array" ref="L27">IF(D34="wahr",B81:C81,"")</f>
        <v/>
      </c>
      <c r="O27" s="5"/>
      <c r="P27" s="1"/>
      <c r="Q27" s="10"/>
      <c r="W27" s="9"/>
    </row>
    <row r="28" spans="1:23" x14ac:dyDescent="0.25">
      <c r="A28" s="9"/>
      <c r="B28" s="9"/>
      <c r="C28" s="36"/>
      <c r="D28" s="36"/>
      <c r="E28" s="9"/>
      <c r="F28" s="9"/>
      <c r="G28" s="36"/>
      <c r="H28" s="9"/>
      <c r="I28" s="9"/>
      <c r="J28" s="36"/>
      <c r="K28" s="9"/>
      <c r="L28" s="37"/>
      <c r="M28" s="9"/>
      <c r="N28" s="9"/>
      <c r="O28" s="37"/>
      <c r="P28" s="36"/>
      <c r="Q28" s="10"/>
      <c r="R28" s="9"/>
      <c r="S28" s="9"/>
      <c r="T28" s="9"/>
      <c r="U28" s="9"/>
      <c r="V28" s="9"/>
      <c r="W28" s="9"/>
    </row>
    <row r="29" spans="1:23" x14ac:dyDescent="0.25">
      <c r="A29" s="9"/>
      <c r="B29" s="9"/>
      <c r="C29" s="36"/>
      <c r="D29" s="36"/>
      <c r="E29" s="9"/>
      <c r="F29" s="9"/>
      <c r="G29" s="36"/>
      <c r="H29" s="9"/>
      <c r="I29" s="9"/>
      <c r="J29" s="36"/>
      <c r="K29" s="9"/>
      <c r="L29" s="37"/>
      <c r="M29" s="9"/>
      <c r="N29" s="9"/>
      <c r="O29" s="37"/>
      <c r="P29" s="36"/>
      <c r="Q29" s="10"/>
      <c r="R29" s="9"/>
      <c r="S29" s="9"/>
      <c r="T29" s="9"/>
      <c r="U29" s="9"/>
      <c r="V29" s="9"/>
      <c r="W29" s="9"/>
    </row>
    <row r="30" spans="1:23" x14ac:dyDescent="0.25">
      <c r="A30" s="9"/>
      <c r="B30" s="9"/>
      <c r="C30" s="36"/>
      <c r="D30" s="36"/>
      <c r="E30" s="9"/>
      <c r="F30" s="9"/>
      <c r="G30" s="36"/>
      <c r="H30" s="9"/>
      <c r="I30" s="9"/>
      <c r="J30" s="36"/>
      <c r="K30" s="9"/>
      <c r="L30" s="37"/>
      <c r="M30" s="9"/>
      <c r="N30" s="9"/>
      <c r="O30" s="37"/>
      <c r="P30" s="36"/>
      <c r="Q30" s="10"/>
      <c r="R30" s="9"/>
      <c r="S30" s="9"/>
      <c r="T30" s="9"/>
      <c r="U30" s="9"/>
      <c r="V30" s="9"/>
      <c r="W30" s="9"/>
    </row>
    <row r="31" spans="1:23" x14ac:dyDescent="0.25">
      <c r="A31" s="9"/>
      <c r="B31" s="9"/>
      <c r="C31" s="36"/>
      <c r="D31" s="36"/>
      <c r="E31" s="9"/>
      <c r="F31" s="9"/>
      <c r="G31" s="36"/>
      <c r="H31" s="9"/>
      <c r="I31" s="9"/>
      <c r="J31" s="36"/>
      <c r="K31" s="9"/>
      <c r="L31" s="37"/>
      <c r="M31" s="9"/>
      <c r="N31" s="9"/>
      <c r="O31" s="37"/>
      <c r="P31" s="36"/>
      <c r="Q31" s="10"/>
      <c r="R31" s="9"/>
      <c r="S31" s="9"/>
      <c r="T31" s="9"/>
      <c r="U31" s="9"/>
      <c r="V31" s="9"/>
      <c r="W31" s="9"/>
    </row>
    <row r="32" spans="1:23" x14ac:dyDescent="0.25">
      <c r="C32" s="1">
        <f>SUM(C2:C31)</f>
        <v>35</v>
      </c>
      <c r="G32">
        <f>SUM(G2:G31)</f>
        <v>0</v>
      </c>
      <c r="I32" s="9"/>
      <c r="J32">
        <f t="shared" ref="J32" si="0">SUM(J3:J31)</f>
        <v>33</v>
      </c>
      <c r="M32">
        <f>SUM(M2:M31)</f>
        <v>0</v>
      </c>
      <c r="P32">
        <f>SUM(P2:P31)</f>
        <v>28</v>
      </c>
      <c r="Q32" s="10"/>
      <c r="W32" s="9"/>
    </row>
    <row r="33" spans="1:23" ht="15.75" thickBot="1" x14ac:dyDescent="0.3">
      <c r="C33" s="1"/>
      <c r="I33" s="9"/>
      <c r="Q33" s="10"/>
      <c r="W33" s="9"/>
    </row>
    <row r="34" spans="1:23" x14ac:dyDescent="0.25">
      <c r="C34" s="1"/>
      <c r="I34" s="9"/>
      <c r="N34" s="38"/>
      <c r="O34" s="39"/>
      <c r="P34" s="39"/>
      <c r="Q34" s="40"/>
      <c r="W34" s="9"/>
    </row>
    <row r="35" spans="1:23" x14ac:dyDescent="0.25">
      <c r="A35" s="52"/>
      <c r="I35" s="9"/>
      <c r="L35" t="str" cm="1">
        <f t="array" ref="L35">IF(AND(D7="wahr",D8="wahr"),B81:C81,"")</f>
        <v/>
      </c>
      <c r="N35" s="41"/>
      <c r="O35" s="5" t="str" cm="1">
        <f t="array" ref="O35:P35">IF(OR(D7="falsch",D8="falsch"),B81:C81,"")</f>
        <v>1a VU Bildungsforschung</v>
      </c>
      <c r="P35">
        <v>4</v>
      </c>
      <c r="Q35" s="42" t="str">
        <f>IF(AND(D7="wahr",D8="wahr"),"Ja","Nein")</f>
        <v>Nein</v>
      </c>
      <c r="R35" t="str" cm="1">
        <f t="array" ref="R35">_xlfn._xlws.FILTER(L35:M50,Q35:Q50="Ja","")</f>
        <v/>
      </c>
      <c r="U35" t="str" cm="1">
        <f t="array" ref="U35:V46">_xlfn._xlws.FILTER(O35:P50,Q35:Q50="Nein","")</f>
        <v>1a VU Bildungsforschung</v>
      </c>
      <c r="V35">
        <v>4</v>
      </c>
      <c r="W35" s="9"/>
    </row>
    <row r="36" spans="1:23" x14ac:dyDescent="0.25">
      <c r="A36" s="52"/>
      <c r="I36" s="9"/>
      <c r="L36" t="str" cm="1">
        <f t="array" ref="L36">IF(D21="wahr",B82:C82,"")</f>
        <v/>
      </c>
      <c r="N36" s="41"/>
      <c r="O36" s="5"/>
      <c r="Q36" s="42"/>
      <c r="U36" t="str">
        <v xml:space="preserve">1b PR Unterrichtsentwicklung und Masterpraktikum </v>
      </c>
      <c r="V36">
        <v>4</v>
      </c>
      <c r="W36" s="9"/>
    </row>
    <row r="37" spans="1:23" x14ac:dyDescent="0.25">
      <c r="A37" s="52"/>
      <c r="I37" s="9"/>
      <c r="L37" t="str" cm="1">
        <f t="array" ref="L37">IF(D30="wahr",B83:C83,"")</f>
        <v/>
      </c>
      <c r="N37" s="41"/>
      <c r="O37" s="5"/>
      <c r="Q37" s="42"/>
      <c r="U37" t="str">
        <v>1c VO Vertiefung zu Themen der Bildungswissenschaftlichen Grundlagen oder</v>
      </c>
      <c r="V37">
        <v>2</v>
      </c>
      <c r="W37" s="9"/>
    </row>
    <row r="38" spans="1:23" x14ac:dyDescent="0.25">
      <c r="A38" s="52"/>
      <c r="I38" s="9"/>
      <c r="L38" t="str" cm="1">
        <f t="array" ref="L38">IF(D31="wahr",B84:C84,"")</f>
        <v/>
      </c>
      <c r="N38" s="41"/>
      <c r="O38" s="5"/>
      <c r="Q38" s="42"/>
      <c r="U38" t="str">
        <v>2a SE Bildungslaboratorium: Reflexion und Entwicklung im pädagogischen Kontext (max. 6 ECTS-AP im PM2) oder</v>
      </c>
      <c r="V38">
        <v>3</v>
      </c>
      <c r="W38" s="9"/>
    </row>
    <row r="39" spans="1:23" x14ac:dyDescent="0.25">
      <c r="A39" s="52"/>
      <c r="I39" s="9"/>
      <c r="L39" t="str" cm="1">
        <f t="array" ref="L39">IF(D35="wahr",#REF!,"")</f>
        <v/>
      </c>
      <c r="N39" s="41"/>
      <c r="O39" s="51" t="s">
        <v>72</v>
      </c>
      <c r="P39" s="51">
        <v>4</v>
      </c>
      <c r="Q39" s="42" t="s">
        <v>17</v>
      </c>
      <c r="U39" t="str">
        <v>2b VU Spezielle Fragen der Allgemeinen Didaktik und Schulforschung (max. 6 ECTS-AP im PM2) oder</v>
      </c>
      <c r="V39">
        <v>3</v>
      </c>
      <c r="W39" s="9"/>
    </row>
    <row r="40" spans="1:23" x14ac:dyDescent="0.25">
      <c r="A40" s="52"/>
      <c r="I40" s="9"/>
      <c r="L40" t="str" cm="1">
        <f t="array" ref="L40">IF(D36="wahr",#REF!,"")</f>
        <v/>
      </c>
      <c r="N40" s="41"/>
      <c r="O40" s="51" t="s">
        <v>71</v>
      </c>
      <c r="P40" s="51">
        <v>2</v>
      </c>
      <c r="Q40" s="42" t="s">
        <v>17</v>
      </c>
      <c r="U40" t="str">
        <v>2c VU Bildungstheorie und Wertebildung in einer pluralen Gesellschaft (max. 6 ECTS-AP im PM2) oder</v>
      </c>
      <c r="V40" t="str">
        <v>0 (3)</v>
      </c>
      <c r="W40" s="9"/>
    </row>
    <row r="41" spans="1:23" x14ac:dyDescent="0.25">
      <c r="A41" s="52"/>
      <c r="I41" s="9"/>
      <c r="L41" t="str" cm="1">
        <f t="array" ref="L41">IF(D37="wahr",#REF!,"")</f>
        <v/>
      </c>
      <c r="N41" s="41"/>
      <c r="O41" s="51" t="s">
        <v>74</v>
      </c>
      <c r="P41" s="51">
        <v>3</v>
      </c>
      <c r="Q41" s="42" t="s">
        <v>17</v>
      </c>
      <c r="U41" t="str">
        <v>2d VU Ausgewählte Themen zur Leadership- und Schulentwicklungsforschung (max. 6 ECTS-AP im PM2) oder</v>
      </c>
      <c r="V41" t="str">
        <v>0 (3)</v>
      </c>
      <c r="W41" s="9"/>
    </row>
    <row r="42" spans="1:23" x14ac:dyDescent="0.25">
      <c r="A42" s="52"/>
      <c r="I42" s="9"/>
      <c r="L42" t="str" cm="1">
        <f t="array" ref="L42">IF(D38="wahr",#REF!,"")</f>
        <v/>
      </c>
      <c r="N42" s="41"/>
      <c r="O42" s="51" t="s">
        <v>75</v>
      </c>
      <c r="P42" s="51">
        <v>3</v>
      </c>
      <c r="Q42" s="42" t="s">
        <v>17</v>
      </c>
      <c r="U42" t="str">
        <v>2e VU Lehrerinnen- und Lehrerbildung und Professionalisierung als berufslebenslanger Prozess (max. 6 ECTS-AP im PM2) oder</v>
      </c>
      <c r="V42" t="str">
        <v>0 (3)</v>
      </c>
      <c r="W42" s="9"/>
    </row>
    <row r="43" spans="1:23" x14ac:dyDescent="0.25">
      <c r="A43" s="52"/>
      <c r="I43" s="9"/>
      <c r="L43" t="str" cm="1">
        <f t="array" ref="L43">IF(D39="wahr",#REF!,"")</f>
        <v/>
      </c>
      <c r="N43" s="41"/>
      <c r="O43" s="51" t="s">
        <v>76</v>
      </c>
      <c r="P43" s="53" t="s">
        <v>83</v>
      </c>
      <c r="Q43" s="42" t="s">
        <v>17</v>
      </c>
      <c r="U43" t="str">
        <v>2f VU Aktuelle Befunde zur Lernforschung (max. 6 ECTS-AP im PM2) oder</v>
      </c>
      <c r="V43" t="str">
        <v>0 (3)</v>
      </c>
      <c r="W43" s="9"/>
    </row>
    <row r="44" spans="1:23" ht="14.25" customHeight="1" x14ac:dyDescent="0.25">
      <c r="A44" s="52"/>
      <c r="I44" s="9"/>
      <c r="L44" t="str" cm="1">
        <f t="array" ref="L44">IF(D40="wahr",#REF!,"")</f>
        <v/>
      </c>
      <c r="N44" s="41"/>
      <c r="O44" s="51" t="s">
        <v>77</v>
      </c>
      <c r="P44" s="53" t="s">
        <v>83</v>
      </c>
      <c r="Q44" s="42" t="s">
        <v>17</v>
      </c>
      <c r="U44" t="str">
        <v>2g VU Vertiefung pädagogischer Diagnostik im Kontinuum des Bildungssystem (max. 6 ECTS-AP im PM2) oder</v>
      </c>
      <c r="V44" t="str">
        <v>0 (3)</v>
      </c>
      <c r="W44" s="9"/>
    </row>
    <row r="45" spans="1:23" x14ac:dyDescent="0.25">
      <c r="A45" s="52"/>
      <c r="I45" s="9"/>
      <c r="L45" t="str" cm="1">
        <f t="array" ref="L45">IF(D41="wahr",#REF!,"")</f>
        <v/>
      </c>
      <c r="N45" s="41"/>
      <c r="O45" s="51" t="s">
        <v>78</v>
      </c>
      <c r="P45" s="53" t="s">
        <v>83</v>
      </c>
      <c r="Q45" s="42" t="s">
        <v>17</v>
      </c>
      <c r="U45" t="str">
        <v>2h VU Wissenschaftstheorie und Methodologie in der Bildungsforschung (max. 6 ECTS-AP im PM2) oder</v>
      </c>
      <c r="V45" t="str">
        <v>0 (3)</v>
      </c>
      <c r="W45" s="9"/>
    </row>
    <row r="46" spans="1:23" x14ac:dyDescent="0.25">
      <c r="A46" s="52"/>
      <c r="I46" s="9"/>
      <c r="L46" t="str" cm="1">
        <f t="array" ref="L46">IF(D42="wahr",#REF!,"")</f>
        <v/>
      </c>
      <c r="N46" s="41"/>
      <c r="O46" s="51" t="s">
        <v>79</v>
      </c>
      <c r="P46" s="53" t="s">
        <v>83</v>
      </c>
      <c r="Q46" s="42" t="s">
        <v>17</v>
      </c>
      <c r="U46" t="str">
        <v>2i VU Genderforschung und Gendersensibilität in Schule und Bildung (max. 6 ECTS-AP im PM2)</v>
      </c>
      <c r="V46" t="str">
        <v>0 (3)</v>
      </c>
      <c r="W46" s="9"/>
    </row>
    <row r="47" spans="1:23" x14ac:dyDescent="0.25">
      <c r="I47" s="9"/>
      <c r="L47" t="str" cm="1">
        <f t="array" ref="L47">IF(D43="wahr",#REF!,"")</f>
        <v/>
      </c>
      <c r="N47" s="41"/>
      <c r="O47" s="53" t="s">
        <v>80</v>
      </c>
      <c r="P47" s="53" t="s">
        <v>83</v>
      </c>
      <c r="Q47" s="42" t="s">
        <v>17</v>
      </c>
      <c r="W47" s="9"/>
    </row>
    <row r="48" spans="1:23" x14ac:dyDescent="0.25">
      <c r="I48" s="9"/>
      <c r="N48" s="41"/>
      <c r="O48" s="53" t="s">
        <v>81</v>
      </c>
      <c r="P48" s="53" t="s">
        <v>83</v>
      </c>
      <c r="Q48" s="42" t="s">
        <v>17</v>
      </c>
      <c r="W48" s="9"/>
    </row>
    <row r="49" spans="1:23" x14ac:dyDescent="0.25">
      <c r="I49" s="9"/>
      <c r="N49" s="41"/>
      <c r="O49" s="53" t="s">
        <v>82</v>
      </c>
      <c r="P49" s="53" t="s">
        <v>83</v>
      </c>
      <c r="Q49" s="42" t="s">
        <v>17</v>
      </c>
      <c r="W49" s="9"/>
    </row>
    <row r="50" spans="1:23" x14ac:dyDescent="0.25">
      <c r="I50" s="9"/>
      <c r="N50" s="41"/>
      <c r="O50" s="53"/>
      <c r="P50" s="53"/>
      <c r="Q50" s="42"/>
      <c r="W50" s="9"/>
    </row>
    <row r="51" spans="1:23" x14ac:dyDescent="0.25">
      <c r="C51" s="1"/>
      <c r="I51" s="9"/>
      <c r="N51" s="41"/>
      <c r="P51">
        <f>SUM(P35:P49)</f>
        <v>16</v>
      </c>
      <c r="Q51" s="42"/>
      <c r="W51" s="9"/>
    </row>
    <row r="52" spans="1:23" ht="15.75" thickBot="1" x14ac:dyDescent="0.3">
      <c r="C52" s="1"/>
      <c r="I52" s="9"/>
      <c r="N52" s="43"/>
      <c r="O52" s="12"/>
      <c r="P52" s="12"/>
      <c r="Q52" s="44"/>
      <c r="W52" s="9"/>
    </row>
    <row r="53" spans="1:23" x14ac:dyDescent="0.25">
      <c r="A53" s="9"/>
      <c r="B53" s="9"/>
      <c r="C53" s="36"/>
      <c r="D53" s="9"/>
      <c r="E53" s="9"/>
      <c r="F53" s="9"/>
      <c r="G53" s="9"/>
      <c r="H53" s="9"/>
      <c r="I53" s="9"/>
      <c r="J53" s="9"/>
      <c r="K53" s="9"/>
      <c r="L53" s="9"/>
      <c r="M53" s="9"/>
      <c r="N53" s="9"/>
      <c r="O53" s="9"/>
      <c r="P53" s="9"/>
      <c r="Q53" s="9"/>
      <c r="R53" s="9"/>
      <c r="S53" s="9"/>
      <c r="T53" s="9"/>
      <c r="U53" s="9"/>
      <c r="V53" s="9"/>
      <c r="W53" s="9"/>
    </row>
    <row r="54" spans="1:23" x14ac:dyDescent="0.25">
      <c r="A54" s="9"/>
      <c r="B54" s="9"/>
      <c r="C54" s="9"/>
      <c r="D54" s="9"/>
      <c r="E54" s="9"/>
      <c r="F54" s="9"/>
      <c r="G54" s="9"/>
      <c r="H54" s="9"/>
      <c r="I54" s="9"/>
      <c r="J54" s="9"/>
      <c r="K54" s="9"/>
      <c r="L54" s="9"/>
      <c r="M54" s="9"/>
      <c r="N54" s="9"/>
      <c r="O54" s="9"/>
      <c r="P54" s="9"/>
      <c r="Q54" s="9"/>
      <c r="R54" s="9"/>
      <c r="S54" s="9"/>
      <c r="T54" s="9"/>
      <c r="U54" s="9"/>
      <c r="V54" s="9"/>
      <c r="W54" s="9"/>
    </row>
    <row r="55" spans="1:23" ht="15.75" thickBot="1" x14ac:dyDescent="0.3">
      <c r="A55" s="9"/>
      <c r="B55" s="9"/>
      <c r="C55" s="9"/>
      <c r="D55" s="9"/>
      <c r="E55" s="9"/>
      <c r="F55" s="9"/>
      <c r="G55" s="9"/>
      <c r="H55" s="9"/>
      <c r="I55" s="9"/>
      <c r="J55" s="9"/>
      <c r="K55" s="9"/>
      <c r="L55" s="9"/>
      <c r="M55" s="9"/>
      <c r="N55" s="9"/>
      <c r="O55" s="9"/>
      <c r="P55" s="9"/>
      <c r="Q55" s="9"/>
      <c r="R55" s="9"/>
      <c r="S55" s="9"/>
      <c r="T55" s="9"/>
      <c r="U55" s="9"/>
      <c r="V55" s="9"/>
      <c r="W55" s="9"/>
    </row>
    <row r="56" spans="1:23" x14ac:dyDescent="0.25">
      <c r="A56" s="98" t="s">
        <v>15</v>
      </c>
      <c r="B56" s="54" t="s">
        <v>60</v>
      </c>
      <c r="C56" s="48">
        <v>2</v>
      </c>
    </row>
    <row r="57" spans="1:23" x14ac:dyDescent="0.25">
      <c r="A57" s="99"/>
      <c r="B57" s="55" t="s">
        <v>61</v>
      </c>
      <c r="C57" s="49">
        <v>3</v>
      </c>
    </row>
    <row r="58" spans="1:23" x14ac:dyDescent="0.25">
      <c r="A58" s="99"/>
      <c r="B58" s="55" t="s">
        <v>62</v>
      </c>
      <c r="C58" s="49">
        <v>4</v>
      </c>
      <c r="O58" s="53" t="s">
        <v>38</v>
      </c>
      <c r="P58" s="53"/>
      <c r="Q58" s="53"/>
      <c r="R58" s="53"/>
    </row>
    <row r="59" spans="1:23" x14ac:dyDescent="0.25">
      <c r="A59" s="99"/>
      <c r="B59" s="55" t="s">
        <v>63</v>
      </c>
      <c r="C59" s="49">
        <v>4</v>
      </c>
    </row>
    <row r="60" spans="1:23" x14ac:dyDescent="0.25">
      <c r="A60" s="99"/>
      <c r="B60" s="55" t="s">
        <v>64</v>
      </c>
      <c r="C60" s="49">
        <v>2</v>
      </c>
    </row>
    <row r="61" spans="1:23" x14ac:dyDescent="0.25">
      <c r="A61" s="99"/>
      <c r="B61" s="55" t="s">
        <v>65</v>
      </c>
      <c r="C61" s="49">
        <v>8</v>
      </c>
    </row>
    <row r="62" spans="1:23" x14ac:dyDescent="0.25">
      <c r="A62" s="99"/>
      <c r="B62" s="55" t="s">
        <v>66</v>
      </c>
      <c r="C62" s="49">
        <v>2</v>
      </c>
    </row>
    <row r="63" spans="1:23" x14ac:dyDescent="0.25">
      <c r="A63" s="99"/>
      <c r="B63" s="55" t="s">
        <v>20</v>
      </c>
      <c r="C63" s="49" t="s">
        <v>16</v>
      </c>
      <c r="E63" s="57"/>
      <c r="F63" s="57"/>
      <c r="G63" s="57"/>
    </row>
    <row r="64" spans="1:23" x14ac:dyDescent="0.25">
      <c r="A64" s="99"/>
      <c r="B64" s="55" t="s">
        <v>21</v>
      </c>
      <c r="C64" s="49" t="s">
        <v>16</v>
      </c>
      <c r="E64" s="57"/>
      <c r="F64" s="58" t="s">
        <v>39</v>
      </c>
      <c r="G64" s="57"/>
    </row>
    <row r="65" spans="1:7" x14ac:dyDescent="0.25">
      <c r="A65" s="99"/>
      <c r="B65" s="55" t="s">
        <v>22</v>
      </c>
      <c r="C65" s="49" t="s">
        <v>16</v>
      </c>
      <c r="E65" s="57"/>
      <c r="F65" s="57"/>
      <c r="G65" s="57"/>
    </row>
    <row r="66" spans="1:7" x14ac:dyDescent="0.25">
      <c r="A66" s="99"/>
      <c r="B66" s="55" t="s">
        <v>23</v>
      </c>
      <c r="C66" s="49" t="s">
        <v>16</v>
      </c>
    </row>
    <row r="67" spans="1:7" x14ac:dyDescent="0.25">
      <c r="A67" s="99"/>
      <c r="B67" s="55" t="s">
        <v>24</v>
      </c>
      <c r="C67" s="49" t="s">
        <v>16</v>
      </c>
    </row>
    <row r="68" spans="1:7" x14ac:dyDescent="0.25">
      <c r="A68" s="99"/>
      <c r="B68" s="55" t="s">
        <v>25</v>
      </c>
      <c r="C68" s="49" t="s">
        <v>16</v>
      </c>
    </row>
    <row r="69" spans="1:7" x14ac:dyDescent="0.25">
      <c r="A69" s="99"/>
      <c r="B69" s="55" t="s">
        <v>26</v>
      </c>
      <c r="C69" s="49" t="s">
        <v>16</v>
      </c>
    </row>
    <row r="70" spans="1:7" x14ac:dyDescent="0.25">
      <c r="A70" s="99"/>
      <c r="B70" s="55" t="s">
        <v>27</v>
      </c>
      <c r="C70" s="49" t="s">
        <v>16</v>
      </c>
    </row>
    <row r="71" spans="1:7" x14ac:dyDescent="0.25">
      <c r="A71" s="99"/>
      <c r="B71" s="55" t="s">
        <v>28</v>
      </c>
      <c r="C71" s="49" t="s">
        <v>16</v>
      </c>
    </row>
    <row r="72" spans="1:7" x14ac:dyDescent="0.25">
      <c r="A72" s="99"/>
      <c r="B72" s="55" t="s">
        <v>29</v>
      </c>
      <c r="C72" s="49" t="s">
        <v>16</v>
      </c>
    </row>
    <row r="73" spans="1:7" x14ac:dyDescent="0.25">
      <c r="A73" s="99"/>
      <c r="B73" s="55" t="s">
        <v>30</v>
      </c>
      <c r="C73" s="49" t="s">
        <v>16</v>
      </c>
    </row>
    <row r="74" spans="1:7" x14ac:dyDescent="0.25">
      <c r="A74" s="99"/>
      <c r="B74" s="55" t="s">
        <v>32</v>
      </c>
      <c r="C74" s="49" t="s">
        <v>16</v>
      </c>
    </row>
    <row r="75" spans="1:7" x14ac:dyDescent="0.25">
      <c r="A75" s="99"/>
      <c r="B75" s="55" t="s">
        <v>33</v>
      </c>
      <c r="C75" s="49" t="s">
        <v>16</v>
      </c>
    </row>
    <row r="76" spans="1:7" x14ac:dyDescent="0.25">
      <c r="A76" s="99"/>
      <c r="B76" s="55" t="s">
        <v>34</v>
      </c>
      <c r="C76" s="49" t="s">
        <v>16</v>
      </c>
    </row>
    <row r="77" spans="1:7" x14ac:dyDescent="0.25">
      <c r="A77" s="99"/>
      <c r="B77" s="55" t="s">
        <v>35</v>
      </c>
      <c r="C77" s="49" t="s">
        <v>16</v>
      </c>
    </row>
    <row r="78" spans="1:7" x14ac:dyDescent="0.25">
      <c r="A78" s="99"/>
      <c r="B78" s="55" t="s">
        <v>36</v>
      </c>
      <c r="C78" s="49" t="s">
        <v>16</v>
      </c>
    </row>
    <row r="79" spans="1:7" ht="15.75" thickBot="1" x14ac:dyDescent="0.3">
      <c r="A79" s="100"/>
      <c r="B79" s="56" t="s">
        <v>37</v>
      </c>
      <c r="C79" s="50" t="s">
        <v>16</v>
      </c>
    </row>
    <row r="80" spans="1:7" ht="15.75" thickBot="1" x14ac:dyDescent="0.3">
      <c r="A80" s="1"/>
      <c r="C80" s="1"/>
    </row>
    <row r="81" spans="1:3" x14ac:dyDescent="0.25">
      <c r="A81" s="101" t="s">
        <v>14</v>
      </c>
      <c r="B81" s="54" t="s">
        <v>67</v>
      </c>
      <c r="C81" s="48">
        <v>4</v>
      </c>
    </row>
    <row r="82" spans="1:3" x14ac:dyDescent="0.25">
      <c r="A82" s="102"/>
      <c r="B82" s="55" t="s">
        <v>31</v>
      </c>
      <c r="C82" s="49" t="s">
        <v>16</v>
      </c>
    </row>
    <row r="83" spans="1:3" x14ac:dyDescent="0.25">
      <c r="A83" s="102"/>
      <c r="B83" s="55" t="s">
        <v>18</v>
      </c>
      <c r="C83" s="49" t="s">
        <v>16</v>
      </c>
    </row>
    <row r="84" spans="1:3" ht="15.75" thickBot="1" x14ac:dyDescent="0.3">
      <c r="A84" s="103"/>
      <c r="B84" s="56" t="s">
        <v>19</v>
      </c>
      <c r="C84" s="50" t="s">
        <v>16</v>
      </c>
    </row>
    <row r="85" spans="1:3" x14ac:dyDescent="0.25">
      <c r="B85" t="s">
        <v>5</v>
      </c>
      <c r="C85" t="s">
        <v>5</v>
      </c>
    </row>
  </sheetData>
  <sheetProtection selectLockedCells="1" selectUnlockedCells="1"/>
  <mergeCells count="2">
    <mergeCell ref="A56:A79"/>
    <mergeCell ref="A81:A84"/>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3"/>
  <sheetViews>
    <sheetView workbookViewId="0">
      <selection activeCell="R47" sqref="R47"/>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04" t="s">
        <v>8</v>
      </c>
      <c r="B1" s="105"/>
      <c r="C1" s="105"/>
      <c r="D1" s="105"/>
      <c r="E1" s="105"/>
      <c r="F1" s="106"/>
      <c r="G1" s="9"/>
      <c r="H1" s="9"/>
    </row>
    <row r="2" spans="1:8" ht="15.75" thickBot="1" x14ac:dyDescent="0.3">
      <c r="A2" s="107" t="s">
        <v>7</v>
      </c>
      <c r="B2" s="6" t="s">
        <v>4</v>
      </c>
      <c r="C2" s="6"/>
      <c r="D2" s="6"/>
      <c r="E2" s="6" t="s">
        <v>6</v>
      </c>
      <c r="F2" s="7"/>
      <c r="G2" s="9"/>
      <c r="H2" s="9"/>
    </row>
    <row r="3" spans="1:8" x14ac:dyDescent="0.25">
      <c r="A3" s="108"/>
      <c r="B3" s="1" t="str" cm="1">
        <f t="array" ref="B3:C10">'Seite 1'!R2:S9</f>
        <v/>
      </c>
      <c r="C3" s="1">
        <v>0</v>
      </c>
      <c r="D3" s="1"/>
      <c r="E3" s="1" t="str" cm="1">
        <f t="array" ref="E3:F10">'Seite 1'!U2:V9</f>
        <v xml:space="preserve">1a VO Bildung, Schule und Gesellschaft </v>
      </c>
      <c r="F3" s="11">
        <v>2</v>
      </c>
      <c r="G3" s="9"/>
      <c r="H3" s="9"/>
    </row>
    <row r="4" spans="1:8" x14ac:dyDescent="0.25">
      <c r="A4" s="108"/>
      <c r="B4" s="1">
        <v>0</v>
      </c>
      <c r="C4" s="1">
        <v>0</v>
      </c>
      <c r="D4" s="1"/>
      <c r="E4" s="1" t="str">
        <v xml:space="preserve">1b PR Orientierungspraktikum </v>
      </c>
      <c r="F4" s="11">
        <v>3</v>
      </c>
      <c r="G4" s="9"/>
      <c r="H4" s="9"/>
    </row>
    <row r="5" spans="1:8" x14ac:dyDescent="0.25">
      <c r="A5" s="108"/>
      <c r="B5" s="1">
        <v>0</v>
      </c>
      <c r="C5" s="1">
        <v>0</v>
      </c>
      <c r="D5" s="1"/>
      <c r="E5" s="1" t="str">
        <v xml:space="preserve">2a VU Lernen und Lehren in einem inklusiven Bildungsverständnis </v>
      </c>
      <c r="F5" s="11">
        <v>4</v>
      </c>
      <c r="G5" s="9"/>
      <c r="H5" s="9"/>
    </row>
    <row r="6" spans="1:8" x14ac:dyDescent="0.25">
      <c r="A6" s="108"/>
      <c r="B6" s="1">
        <v>0</v>
      </c>
      <c r="C6" s="1">
        <v>0</v>
      </c>
      <c r="D6" s="1"/>
      <c r="E6" s="1" t="str">
        <v xml:space="preserve">2b PS Pädagogische Diagnostik und Beratung </v>
      </c>
      <c r="F6" s="11">
        <v>4</v>
      </c>
      <c r="G6" s="9"/>
      <c r="H6" s="9"/>
    </row>
    <row r="7" spans="1:8" x14ac:dyDescent="0.25">
      <c r="A7" s="108"/>
      <c r="B7" s="1">
        <v>0</v>
      </c>
      <c r="C7" s="1">
        <v>0</v>
      </c>
      <c r="D7" s="1"/>
      <c r="E7" s="1" t="str">
        <v xml:space="preserve">4 VO Schulentwicklung </v>
      </c>
      <c r="F7" s="11">
        <v>2</v>
      </c>
      <c r="G7" s="9"/>
      <c r="H7" s="9"/>
    </row>
    <row r="8" spans="1:8" x14ac:dyDescent="0.25">
      <c r="A8" s="108"/>
      <c r="B8" s="1">
        <v>0</v>
      </c>
      <c r="C8" s="1">
        <v>0</v>
      </c>
      <c r="D8" s="1"/>
      <c r="E8" s="1" t="str">
        <v xml:space="preserve">3 PR Praxissemester </v>
      </c>
      <c r="F8" s="11">
        <v>8</v>
      </c>
      <c r="G8" s="9"/>
      <c r="H8" s="9"/>
    </row>
    <row r="9" spans="1:8" x14ac:dyDescent="0.25">
      <c r="A9" s="108"/>
      <c r="B9" s="1">
        <v>0</v>
      </c>
      <c r="C9" s="1">
        <v>0</v>
      </c>
      <c r="D9" s="1"/>
      <c r="E9" s="1" t="str">
        <v xml:space="preserve">2c Lehrveranstaltungen zur Vertiefung der Module 1 bis 4 bzw. zu aktuellen bildungswissenschaftlichen Themen aus dem entsprechend gekennzeichneten Lehrveranstaltungsangebot mit Inklusionsbezug </v>
      </c>
      <c r="F9" s="11">
        <v>2</v>
      </c>
      <c r="G9" s="9"/>
      <c r="H9" s="9"/>
    </row>
    <row r="10" spans="1:8" x14ac:dyDescent="0.25">
      <c r="A10" s="108"/>
      <c r="B10" s="1">
        <v>0</v>
      </c>
      <c r="C10" s="1">
        <v>0</v>
      </c>
      <c r="D10" s="1"/>
      <c r="E10" s="1" t="str">
        <v>4b Kulturelle und sprachliche Sensibilität</v>
      </c>
      <c r="F10" s="11">
        <v>3</v>
      </c>
      <c r="G10" s="9"/>
      <c r="H10" s="9"/>
    </row>
    <row r="11" spans="1:8" x14ac:dyDescent="0.25">
      <c r="A11" s="108"/>
      <c r="B11" s="1"/>
      <c r="C11" s="1"/>
      <c r="D11" s="1"/>
      <c r="E11" s="1"/>
      <c r="F11" s="11"/>
      <c r="G11" s="9"/>
      <c r="H11" s="9"/>
    </row>
    <row r="12" spans="1:8" x14ac:dyDescent="0.25">
      <c r="A12" s="108"/>
      <c r="B12" s="1"/>
      <c r="C12" s="1"/>
      <c r="D12" s="1"/>
      <c r="E12" s="1"/>
      <c r="F12" s="11"/>
      <c r="G12" s="9"/>
      <c r="H12" s="9"/>
    </row>
    <row r="13" spans="1:8" x14ac:dyDescent="0.25">
      <c r="A13" s="108"/>
      <c r="B13" s="1"/>
      <c r="C13" s="1"/>
      <c r="D13" s="1"/>
      <c r="E13" s="1"/>
      <c r="F13" s="11"/>
      <c r="G13" s="9"/>
      <c r="H13" s="9"/>
    </row>
    <row r="14" spans="1:8" x14ac:dyDescent="0.25">
      <c r="A14" s="108"/>
      <c r="B14" s="1"/>
      <c r="C14" s="1"/>
      <c r="D14" s="1"/>
      <c r="E14" s="1"/>
      <c r="F14" s="11"/>
      <c r="G14" s="9"/>
      <c r="H14" s="9"/>
    </row>
    <row r="15" spans="1:8" x14ac:dyDescent="0.25">
      <c r="A15" s="108"/>
      <c r="B15" s="1"/>
      <c r="C15" s="1"/>
      <c r="D15" s="1"/>
      <c r="E15" s="1"/>
      <c r="F15" s="11"/>
      <c r="G15" s="9"/>
      <c r="H15" s="9"/>
    </row>
    <row r="16" spans="1:8" x14ac:dyDescent="0.25">
      <c r="A16" s="108"/>
      <c r="B16" s="1"/>
      <c r="C16" s="1"/>
      <c r="D16" s="1"/>
      <c r="E16" s="1"/>
      <c r="F16" s="11"/>
      <c r="G16" s="9"/>
      <c r="H16" s="9"/>
    </row>
    <row r="17" spans="1:8" x14ac:dyDescent="0.25">
      <c r="A17" s="108"/>
      <c r="B17" s="1"/>
      <c r="C17" s="1"/>
      <c r="D17" s="1"/>
      <c r="E17" s="1"/>
      <c r="F17" s="11"/>
      <c r="G17" s="9"/>
      <c r="H17" s="9"/>
    </row>
    <row r="18" spans="1:8" x14ac:dyDescent="0.25">
      <c r="A18" s="108"/>
      <c r="B18" s="1"/>
      <c r="C18" s="1"/>
      <c r="D18" s="1"/>
      <c r="E18" s="1"/>
      <c r="F18" s="11"/>
      <c r="G18" s="9"/>
      <c r="H18" s="9"/>
    </row>
    <row r="19" spans="1:8" x14ac:dyDescent="0.25">
      <c r="A19" s="108"/>
      <c r="B19" s="1"/>
      <c r="C19" s="1"/>
      <c r="D19" s="1"/>
      <c r="E19" s="1"/>
      <c r="F19" s="11"/>
      <c r="G19" s="9"/>
      <c r="H19" s="9"/>
    </row>
    <row r="20" spans="1:8" x14ac:dyDescent="0.25">
      <c r="A20" s="108"/>
      <c r="B20" s="1"/>
      <c r="C20" s="1"/>
      <c r="D20" s="1"/>
      <c r="E20" s="1"/>
      <c r="F20" s="11"/>
      <c r="G20" s="9"/>
      <c r="H20" s="9"/>
    </row>
    <row r="21" spans="1:8" x14ac:dyDescent="0.25">
      <c r="A21" s="108"/>
      <c r="B21" s="1"/>
      <c r="C21" s="1"/>
      <c r="D21" s="1"/>
      <c r="E21" s="1"/>
      <c r="F21" s="11"/>
      <c r="G21" s="9"/>
      <c r="H21" s="9"/>
    </row>
    <row r="22" spans="1:8" x14ac:dyDescent="0.25">
      <c r="A22" s="108"/>
      <c r="B22" s="1"/>
      <c r="C22" s="1"/>
      <c r="D22" s="1"/>
      <c r="E22" s="1"/>
      <c r="F22" s="11"/>
      <c r="G22" s="9"/>
      <c r="H22" s="9"/>
    </row>
    <row r="23" spans="1:8" x14ac:dyDescent="0.25">
      <c r="A23" s="108"/>
      <c r="B23" s="1"/>
      <c r="C23" s="1"/>
      <c r="D23" s="1"/>
      <c r="E23" s="1"/>
      <c r="F23" s="11"/>
      <c r="G23" s="9"/>
      <c r="H23" s="9"/>
    </row>
    <row r="24" spans="1:8" x14ac:dyDescent="0.25">
      <c r="A24" s="108"/>
      <c r="B24" s="1"/>
      <c r="C24" s="1"/>
      <c r="D24" s="1"/>
      <c r="E24" s="1"/>
      <c r="F24" s="11"/>
      <c r="G24" s="9"/>
      <c r="H24" s="9"/>
    </row>
    <row r="25" spans="1:8" x14ac:dyDescent="0.25">
      <c r="A25" s="108"/>
      <c r="B25" s="1"/>
      <c r="C25" s="1"/>
      <c r="D25" s="1"/>
      <c r="E25" s="1"/>
      <c r="F25" s="11"/>
      <c r="G25" s="9"/>
      <c r="H25" s="9"/>
    </row>
    <row r="26" spans="1:8" x14ac:dyDescent="0.25">
      <c r="A26" s="108"/>
      <c r="B26" s="1"/>
      <c r="C26" s="1"/>
      <c r="D26" s="1"/>
      <c r="E26" s="1"/>
      <c r="F26" s="11"/>
      <c r="G26" s="9"/>
      <c r="H26" s="9"/>
    </row>
    <row r="27" spans="1:8" ht="15.75" thickBot="1" x14ac:dyDescent="0.3">
      <c r="A27" s="109"/>
      <c r="B27" s="12"/>
      <c r="C27" s="13">
        <f>SUM(C3:C26)</f>
        <v>0</v>
      </c>
      <c r="D27" s="13"/>
      <c r="E27" s="13"/>
      <c r="F27" s="14">
        <f>SUM(F3:F26)</f>
        <v>28</v>
      </c>
      <c r="G27" s="9"/>
      <c r="H27" s="9"/>
    </row>
    <row r="28" spans="1:8" ht="15.75" thickBot="1" x14ac:dyDescent="0.3">
      <c r="B28" s="59" t="s">
        <v>4</v>
      </c>
      <c r="C28" s="60"/>
      <c r="D28" s="60"/>
      <c r="E28" s="60" t="s">
        <v>6</v>
      </c>
      <c r="F28" s="61"/>
      <c r="G28" s="9"/>
      <c r="H28" s="9"/>
    </row>
    <row r="29" spans="1:8" x14ac:dyDescent="0.25">
      <c r="A29" s="110" t="s">
        <v>11</v>
      </c>
      <c r="B29" s="39" t="str" cm="1">
        <f t="array" ref="B29">_xlfn.ANCHORARRAY('Seite 1'!R35)</f>
        <v/>
      </c>
      <c r="C29" s="39"/>
      <c r="D29" s="39"/>
      <c r="E29" s="62" t="str" cm="1">
        <f t="array" ref="E29:F40">_xlfn.ANCHORARRAY('Seite 1'!U35)</f>
        <v>1a VU Bildungsforschung</v>
      </c>
      <c r="F29" s="63">
        <v>4</v>
      </c>
      <c r="G29" s="9"/>
      <c r="H29" s="9"/>
    </row>
    <row r="30" spans="1:8" x14ac:dyDescent="0.25">
      <c r="A30" s="111"/>
      <c r="E30" s="1" t="str">
        <v xml:space="preserve">1b PR Unterrichtsentwicklung und Masterpraktikum </v>
      </c>
      <c r="F30" s="64">
        <v>4</v>
      </c>
      <c r="G30" s="9"/>
      <c r="H30" s="9"/>
    </row>
    <row r="31" spans="1:8" x14ac:dyDescent="0.25">
      <c r="A31" s="111"/>
      <c r="E31" s="1" t="str">
        <v>1c VO Vertiefung zu Themen der Bildungswissenschaftlichen Grundlagen oder</v>
      </c>
      <c r="F31" s="64">
        <v>2</v>
      </c>
      <c r="G31" s="9"/>
      <c r="H31" s="9"/>
    </row>
    <row r="32" spans="1:8" x14ac:dyDescent="0.25">
      <c r="A32" s="111"/>
      <c r="E32" s="1" t="str">
        <v>2a SE Bildungslaboratorium: Reflexion und Entwicklung im pädagogischen Kontext (max. 6 ECTS-AP im PM2) oder</v>
      </c>
      <c r="F32" s="64">
        <v>3</v>
      </c>
      <c r="G32" s="9"/>
      <c r="H32" s="9"/>
    </row>
    <row r="33" spans="1:8" x14ac:dyDescent="0.25">
      <c r="A33" s="111"/>
      <c r="E33" s="1" t="str">
        <v>2b VU Spezielle Fragen der Allgemeinen Didaktik und Schulforschung (max. 6 ECTS-AP im PM2) oder</v>
      </c>
      <c r="F33" s="64">
        <v>3</v>
      </c>
      <c r="G33" s="9"/>
      <c r="H33" s="9"/>
    </row>
    <row r="34" spans="1:8" x14ac:dyDescent="0.25">
      <c r="A34" s="111"/>
      <c r="E34" s="1" t="str">
        <v>2c VU Bildungstheorie und Wertebildung in einer pluralen Gesellschaft (max. 6 ECTS-AP im PM2) oder</v>
      </c>
      <c r="F34" s="64" t="str">
        <v>0 (3)</v>
      </c>
      <c r="G34" s="9"/>
      <c r="H34" s="9"/>
    </row>
    <row r="35" spans="1:8" x14ac:dyDescent="0.25">
      <c r="A35" s="111"/>
      <c r="E35" s="1" t="str">
        <v>2d VU Ausgewählte Themen zur Leadership- und Schulentwicklungsforschung (max. 6 ECTS-AP im PM2) oder</v>
      </c>
      <c r="F35" s="64" t="str">
        <v>0 (3)</v>
      </c>
      <c r="G35" s="9"/>
      <c r="H35" s="9"/>
    </row>
    <row r="36" spans="1:8" x14ac:dyDescent="0.25">
      <c r="A36" s="111"/>
      <c r="E36" s="1" t="str">
        <v>2e VU Lehrerinnen- und Lehrerbildung und Professionalisierung als berufslebenslanger Prozess (max. 6 ECTS-AP im PM2) oder</v>
      </c>
      <c r="F36" s="64" t="str">
        <v>0 (3)</v>
      </c>
      <c r="G36" s="9"/>
      <c r="H36" s="9"/>
    </row>
    <row r="37" spans="1:8" x14ac:dyDescent="0.25">
      <c r="A37" s="111"/>
      <c r="E37" s="1" t="str">
        <v>2f VU Aktuelle Befunde zur Lernforschung (max. 6 ECTS-AP im PM2) oder</v>
      </c>
      <c r="F37" s="64" t="str">
        <v>0 (3)</v>
      </c>
      <c r="G37" s="9"/>
      <c r="H37" s="9"/>
    </row>
    <row r="38" spans="1:8" x14ac:dyDescent="0.25">
      <c r="A38" s="111"/>
      <c r="E38" s="1" t="str">
        <v>2g VU Vertiefung pädagogischer Diagnostik im Kontinuum des Bildungssystem (max. 6 ECTS-AP im PM2) oder</v>
      </c>
      <c r="F38" s="64" t="str">
        <v>0 (3)</v>
      </c>
      <c r="G38" s="9"/>
      <c r="H38" s="9"/>
    </row>
    <row r="39" spans="1:8" x14ac:dyDescent="0.25">
      <c r="A39" s="111"/>
      <c r="E39" t="str">
        <v>2h VU Wissenschaftstheorie und Methodologie in der Bildungsforschung (max. 6 ECTS-AP im PM2) oder</v>
      </c>
      <c r="F39" s="64" t="str">
        <v>0 (3)</v>
      </c>
      <c r="G39" s="9"/>
      <c r="H39" s="9"/>
    </row>
    <row r="40" spans="1:8" x14ac:dyDescent="0.25">
      <c r="A40" s="111"/>
      <c r="E40" t="str">
        <v>2i VU Genderforschung und Gendersensibilität in Schule und Bildung (max. 6 ECTS-AP im PM2)</v>
      </c>
      <c r="F40" s="64" t="str">
        <v>0 (3)</v>
      </c>
      <c r="G40" s="9"/>
      <c r="H40" s="9"/>
    </row>
    <row r="41" spans="1:8" x14ac:dyDescent="0.25">
      <c r="A41" s="111"/>
      <c r="F41" s="64"/>
      <c r="G41" s="9"/>
      <c r="H41" s="9"/>
    </row>
    <row r="42" spans="1:8" x14ac:dyDescent="0.25">
      <c r="A42" s="111"/>
      <c r="F42" s="64"/>
      <c r="G42" s="9"/>
      <c r="H42" s="9"/>
    </row>
    <row r="43" spans="1:8" x14ac:dyDescent="0.25">
      <c r="A43" s="111"/>
      <c r="F43" s="64"/>
      <c r="G43" s="9"/>
      <c r="H43" s="9"/>
    </row>
    <row r="44" spans="1:8" x14ac:dyDescent="0.25">
      <c r="A44" s="111"/>
      <c r="F44" s="64"/>
      <c r="G44" s="9"/>
      <c r="H44" s="9"/>
    </row>
    <row r="45" spans="1:8" x14ac:dyDescent="0.25">
      <c r="A45" s="111"/>
      <c r="F45" s="64"/>
      <c r="G45" s="9"/>
      <c r="H45" s="9"/>
    </row>
    <row r="46" spans="1:8" x14ac:dyDescent="0.25">
      <c r="A46" s="111"/>
      <c r="F46" s="64"/>
      <c r="G46" s="9"/>
      <c r="H46" s="9"/>
    </row>
    <row r="47" spans="1:8" ht="15.75" thickBot="1" x14ac:dyDescent="0.3">
      <c r="A47" s="112"/>
      <c r="B47" s="65"/>
      <c r="C47" s="65"/>
      <c r="D47" s="65"/>
      <c r="E47" s="65"/>
      <c r="F47" s="44"/>
      <c r="G47" s="9"/>
      <c r="H47" s="9"/>
    </row>
    <row r="48" spans="1:8" x14ac:dyDescent="0.25">
      <c r="A48" s="9"/>
      <c r="B48" s="9"/>
      <c r="C48" s="9"/>
      <c r="D48" s="9"/>
      <c r="E48" s="9"/>
      <c r="F48" s="9"/>
      <c r="G48" s="9"/>
      <c r="H48" s="9"/>
    </row>
    <row r="49" spans="1:8" x14ac:dyDescent="0.25">
      <c r="A49" s="9"/>
      <c r="B49" s="9"/>
      <c r="C49" s="9"/>
      <c r="D49" s="9"/>
      <c r="E49" s="9"/>
      <c r="F49" s="9"/>
      <c r="G49" s="9"/>
      <c r="H49" s="9"/>
    </row>
    <row r="50" spans="1:8" x14ac:dyDescent="0.25">
      <c r="A50" s="9"/>
      <c r="B50" s="9"/>
      <c r="C50" s="9"/>
      <c r="D50" s="9"/>
      <c r="E50" s="9"/>
      <c r="F50" s="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sheetData>
  <sheetProtection selectLockedCells="1" selectUnlockedCells="1"/>
  <mergeCells count="3">
    <mergeCell ref="A1:F1"/>
    <mergeCell ref="A2:A27"/>
    <mergeCell ref="A29:A47"/>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46"/>
  <sheetViews>
    <sheetView workbookViewId="0">
      <selection activeCell="H3" sqref="H3"/>
    </sheetView>
  </sheetViews>
  <sheetFormatPr baseColWidth="10" defaultColWidth="9.140625" defaultRowHeight="15" x14ac:dyDescent="0.25"/>
  <cols>
    <col min="1" max="1" width="5.140625" style="80" customWidth="1"/>
    <col min="2" max="2" width="62.28515625" style="80" bestFit="1" customWidth="1"/>
    <col min="3" max="3" width="6.140625" style="80" bestFit="1" customWidth="1"/>
    <col min="4" max="4" width="0.85546875" style="80" customWidth="1"/>
    <col min="5" max="5" width="75.42578125" style="80" customWidth="1"/>
    <col min="6" max="6" width="5.42578125" style="80" bestFit="1" customWidth="1"/>
    <col min="7" max="9" width="9.140625" style="80"/>
    <col min="10" max="10" width="21" style="80" bestFit="1" customWidth="1"/>
    <col min="11" max="16384" width="9.140625" style="80"/>
  </cols>
  <sheetData>
    <row r="1" spans="1:6" ht="40.5" customHeight="1" thickBot="1" x14ac:dyDescent="0.3">
      <c r="A1" s="116" t="s">
        <v>41</v>
      </c>
      <c r="B1" s="117"/>
      <c r="C1" s="117"/>
      <c r="D1" s="118"/>
      <c r="E1" s="117"/>
      <c r="F1" s="119"/>
    </row>
    <row r="2" spans="1:6" ht="13.5" customHeight="1" thickBot="1" x14ac:dyDescent="0.3">
      <c r="A2" s="120" t="s">
        <v>70</v>
      </c>
      <c r="B2" s="15" t="s">
        <v>40</v>
      </c>
      <c r="C2" s="15" t="s">
        <v>9</v>
      </c>
      <c r="D2" s="16"/>
      <c r="E2" s="67" t="s">
        <v>42</v>
      </c>
      <c r="F2" s="17" t="s">
        <v>9</v>
      </c>
    </row>
    <row r="3" spans="1:6" x14ac:dyDescent="0.25">
      <c r="A3" s="121"/>
      <c r="B3" s="18" t="str" cm="1">
        <f t="array" ref="B3:C10">IF(_xlfn.ANCHORARRAY('Seite 2'!B3)=0," ",_xlfn.ANCHORARRAY('Seite 2'!B3))</f>
        <v/>
      </c>
      <c r="C3" s="19" t="str">
        <v xml:space="preserve"> </v>
      </c>
      <c r="D3" s="20"/>
      <c r="E3" s="18" t="str" cm="1">
        <f t="array" ref="E3:F10">IF(_xlfn.ANCHORARRAY('Seite 2'!E3)=0," ",_xlfn.ANCHORARRAY('Seite 2'!E3))</f>
        <v xml:space="preserve">1a VO Bildung, Schule und Gesellschaft </v>
      </c>
      <c r="F3" s="21">
        <v>2</v>
      </c>
    </row>
    <row r="4" spans="1:6" x14ac:dyDescent="0.25">
      <c r="A4" s="121"/>
      <c r="B4" s="22" t="str">
        <v xml:space="preserve"> </v>
      </c>
      <c r="C4" s="23" t="str">
        <v xml:space="preserve"> </v>
      </c>
      <c r="D4" s="20"/>
      <c r="E4" s="22" t="str">
        <v xml:space="preserve">1b PR Orientierungspraktikum </v>
      </c>
      <c r="F4" s="24">
        <v>3</v>
      </c>
    </row>
    <row r="5" spans="1:6" x14ac:dyDescent="0.25">
      <c r="A5" s="121"/>
      <c r="B5" s="22" t="str">
        <v xml:space="preserve"> </v>
      </c>
      <c r="C5" s="23" t="str">
        <v xml:space="preserve"> </v>
      </c>
      <c r="D5" s="20"/>
      <c r="E5" s="22" t="str">
        <v xml:space="preserve">2a VU Lernen und Lehren in einem inklusiven Bildungsverständnis </v>
      </c>
      <c r="F5" s="24">
        <v>4</v>
      </c>
    </row>
    <row r="6" spans="1:6" x14ac:dyDescent="0.25">
      <c r="A6" s="121"/>
      <c r="B6" s="22" t="str">
        <v xml:space="preserve"> </v>
      </c>
      <c r="C6" s="23" t="str">
        <v xml:space="preserve"> </v>
      </c>
      <c r="D6" s="20"/>
      <c r="E6" s="22" t="str">
        <v xml:space="preserve">2b PS Pädagogische Diagnostik und Beratung </v>
      </c>
      <c r="F6" s="24">
        <v>4</v>
      </c>
    </row>
    <row r="7" spans="1:6" x14ac:dyDescent="0.25">
      <c r="A7" s="121"/>
      <c r="B7" s="22" t="str">
        <v xml:space="preserve"> </v>
      </c>
      <c r="C7" s="23" t="str">
        <v xml:space="preserve"> </v>
      </c>
      <c r="D7" s="20"/>
      <c r="E7" s="22" t="str">
        <v xml:space="preserve">4 VO Schulentwicklung </v>
      </c>
      <c r="F7" s="24">
        <v>2</v>
      </c>
    </row>
    <row r="8" spans="1:6" x14ac:dyDescent="0.25">
      <c r="A8" s="121"/>
      <c r="B8" s="22" t="str">
        <v xml:space="preserve"> </v>
      </c>
      <c r="C8" s="23" t="str">
        <v xml:space="preserve"> </v>
      </c>
      <c r="D8" s="20"/>
      <c r="E8" s="22" t="str">
        <v xml:space="preserve">3 PR Praxissemester </v>
      </c>
      <c r="F8" s="24">
        <v>8</v>
      </c>
    </row>
    <row r="9" spans="1:6" x14ac:dyDescent="0.25">
      <c r="A9" s="121"/>
      <c r="B9" s="22" t="str">
        <v xml:space="preserve"> </v>
      </c>
      <c r="C9" s="23" t="str">
        <v xml:space="preserve"> </v>
      </c>
      <c r="D9" s="20"/>
      <c r="E9" s="22" t="str">
        <v xml:space="preserve">2c Lehrveranstaltungen zur Vertiefung der Module 1 bis 4 bzw. zu aktuellen bildungswissenschaftlichen Themen aus dem entsprechend gekennzeichneten Lehrveranstaltungsangebot mit Inklusionsbezug </v>
      </c>
      <c r="F9" s="24">
        <v>2</v>
      </c>
    </row>
    <row r="10" spans="1:6" x14ac:dyDescent="0.25">
      <c r="A10" s="121"/>
      <c r="B10" s="22" t="str">
        <v xml:space="preserve"> </v>
      </c>
      <c r="C10" s="23" t="str">
        <v xml:space="preserve"> </v>
      </c>
      <c r="D10" s="20"/>
      <c r="E10" s="22" t="str">
        <v>4b Kulturelle und sprachliche Sensibilität</v>
      </c>
      <c r="F10" s="24">
        <v>3</v>
      </c>
    </row>
    <row r="11" spans="1:6" ht="15.75" thickBot="1" x14ac:dyDescent="0.3">
      <c r="A11" s="121"/>
      <c r="B11" s="8" t="s">
        <v>10</v>
      </c>
      <c r="C11" s="25">
        <f>SUM(C3:C10)</f>
        <v>0</v>
      </c>
      <c r="D11" s="20"/>
      <c r="E11" s="85" t="s">
        <v>10</v>
      </c>
      <c r="F11" s="26">
        <f>SUM(F3:F10)</f>
        <v>28</v>
      </c>
    </row>
    <row r="12" spans="1:6" ht="9" customHeight="1" thickBot="1" x14ac:dyDescent="0.3">
      <c r="A12" s="113"/>
      <c r="B12" s="114"/>
      <c r="C12" s="114"/>
      <c r="D12" s="114"/>
      <c r="E12" s="114"/>
      <c r="F12" s="115"/>
    </row>
    <row r="13" spans="1:6" ht="15.75" customHeight="1" thickBot="1" x14ac:dyDescent="0.3">
      <c r="A13" s="122" t="s">
        <v>11</v>
      </c>
      <c r="B13" s="17" t="s">
        <v>73</v>
      </c>
      <c r="C13" s="17" t="s">
        <v>9</v>
      </c>
      <c r="D13" s="125"/>
      <c r="E13" s="17" t="s">
        <v>43</v>
      </c>
      <c r="F13" s="17" t="s">
        <v>9</v>
      </c>
    </row>
    <row r="14" spans="1:6" x14ac:dyDescent="0.25">
      <c r="A14" s="123"/>
      <c r="B14" s="27" t="str" cm="1">
        <f t="array" ref="B14">IF(_xlfn.ANCHORARRAY('Seite 2'!B29)=0," ",_xlfn.ANCHORARRAY('Seite 2'!B29))</f>
        <v/>
      </c>
      <c r="C14" s="19"/>
      <c r="D14" s="126"/>
      <c r="E14" s="18" t="str" cm="1">
        <f t="array" ref="E14:F25">IF(_xlfn.ANCHORARRAY('Seite 2'!E29)=0," ",_xlfn.ANCHORARRAY('Seite 2'!E29))</f>
        <v>1a VU Bildungsforschung</v>
      </c>
      <c r="F14" s="21">
        <v>4</v>
      </c>
    </row>
    <row r="15" spans="1:6" x14ac:dyDescent="0.25">
      <c r="A15" s="123"/>
      <c r="B15" s="28"/>
      <c r="C15" s="23"/>
      <c r="D15" s="126"/>
      <c r="E15" s="22" t="str">
        <v xml:space="preserve">1b PR Unterrichtsentwicklung und Masterpraktikum </v>
      </c>
      <c r="F15" s="24">
        <v>4</v>
      </c>
    </row>
    <row r="16" spans="1:6" x14ac:dyDescent="0.25">
      <c r="A16" s="123"/>
      <c r="B16" s="28"/>
      <c r="C16" s="23"/>
      <c r="D16" s="126"/>
      <c r="E16" s="22" t="str">
        <v>1c VO Vertiefung zu Themen der Bildungswissenschaftlichen Grundlagen oder</v>
      </c>
      <c r="F16" s="24">
        <v>2</v>
      </c>
    </row>
    <row r="17" spans="1:6" x14ac:dyDescent="0.25">
      <c r="A17" s="123"/>
      <c r="B17" s="28"/>
      <c r="C17" s="23"/>
      <c r="D17" s="126"/>
      <c r="E17" s="22" t="str">
        <v>2a SE Bildungslaboratorium: Reflexion und Entwicklung im pädagogischen Kontext (max. 6 ECTS-AP im PM2) oder</v>
      </c>
      <c r="F17" s="24">
        <v>3</v>
      </c>
    </row>
    <row r="18" spans="1:6" x14ac:dyDescent="0.25">
      <c r="A18" s="123"/>
      <c r="B18" s="28"/>
      <c r="C18" s="23"/>
      <c r="D18" s="126"/>
      <c r="E18" s="22" t="str">
        <v>2b VU Spezielle Fragen der Allgemeinen Didaktik und Schulforschung (max. 6 ECTS-AP im PM2) oder</v>
      </c>
      <c r="F18" s="24">
        <v>3</v>
      </c>
    </row>
    <row r="19" spans="1:6" x14ac:dyDescent="0.25">
      <c r="A19" s="123"/>
      <c r="B19" s="28"/>
      <c r="C19" s="23"/>
      <c r="D19" s="126"/>
      <c r="E19" s="22" t="str">
        <v>2c VU Bildungstheorie und Wertebildung in einer pluralen Gesellschaft (max. 6 ECTS-AP im PM2) oder</v>
      </c>
      <c r="F19" s="24" t="str">
        <v>0 (3)</v>
      </c>
    </row>
    <row r="20" spans="1:6" x14ac:dyDescent="0.25">
      <c r="A20" s="123"/>
      <c r="B20" s="28"/>
      <c r="C20" s="23"/>
      <c r="D20" s="126"/>
      <c r="E20" s="22" t="str">
        <v>2d VU Ausgewählte Themen zur Leadership- und Schulentwicklungsforschung (max. 6 ECTS-AP im PM2) oder</v>
      </c>
      <c r="F20" s="24" t="str">
        <v>0 (3)</v>
      </c>
    </row>
    <row r="21" spans="1:6" x14ac:dyDescent="0.25">
      <c r="A21" s="123"/>
      <c r="B21" s="28"/>
      <c r="C21" s="23"/>
      <c r="D21" s="126"/>
      <c r="E21" s="22" t="str">
        <v>2e VU Lehrerinnen- und Lehrerbildung und Professionalisierung als berufslebenslanger Prozess (max. 6 ECTS-AP im PM2) oder</v>
      </c>
      <c r="F21" s="24" t="str">
        <v>0 (3)</v>
      </c>
    </row>
    <row r="22" spans="1:6" x14ac:dyDescent="0.25">
      <c r="A22" s="123"/>
      <c r="B22" s="28"/>
      <c r="C22" s="23"/>
      <c r="D22" s="126"/>
      <c r="E22" s="22" t="str">
        <v>2f VU Aktuelle Befunde zur Lernforschung (max. 6 ECTS-AP im PM2) oder</v>
      </c>
      <c r="F22" s="24" t="str">
        <v>0 (3)</v>
      </c>
    </row>
    <row r="23" spans="1:6" x14ac:dyDescent="0.25">
      <c r="A23" s="123"/>
      <c r="B23" s="28"/>
      <c r="C23" s="23"/>
      <c r="D23" s="126"/>
      <c r="E23" s="22" t="str">
        <v>2g VU Vertiefung pädagogischer Diagnostik im Kontinuum des Bildungssystem (max. 6 ECTS-AP im PM2) oder</v>
      </c>
      <c r="F23" s="24" t="str">
        <v>0 (3)</v>
      </c>
    </row>
    <row r="24" spans="1:6" x14ac:dyDescent="0.25">
      <c r="A24" s="123"/>
      <c r="B24" s="28"/>
      <c r="C24" s="23"/>
      <c r="D24" s="126"/>
      <c r="E24" s="22" t="str">
        <v>2h VU Wissenschaftstheorie und Methodologie in der Bildungsforschung (max. 6 ECTS-AP im PM2) oder</v>
      </c>
      <c r="F24" s="24" t="str">
        <v>0 (3)</v>
      </c>
    </row>
    <row r="25" spans="1:6" x14ac:dyDescent="0.25">
      <c r="A25" s="123"/>
      <c r="B25" s="28"/>
      <c r="C25" s="23"/>
      <c r="D25" s="126"/>
      <c r="E25" s="22" t="str">
        <v>2i VU Genderforschung und Gendersensibilität in Schule und Bildung (max. 6 ECTS-AP im PM2)</v>
      </c>
      <c r="F25" s="24" t="str">
        <v>0 (3)</v>
      </c>
    </row>
    <row r="26" spans="1:6" ht="15.75" thickBot="1" x14ac:dyDescent="0.3">
      <c r="A26" s="124"/>
      <c r="B26" s="29" t="s">
        <v>10</v>
      </c>
      <c r="C26" s="31">
        <f>SUM(C14:C25)</f>
        <v>0</v>
      </c>
      <c r="D26" s="127"/>
      <c r="E26" s="30" t="s">
        <v>10</v>
      </c>
      <c r="F26" s="32">
        <f>SUM(F14:F25)</f>
        <v>16</v>
      </c>
    </row>
    <row r="27" spans="1:6" ht="9" customHeight="1" thickBot="1" x14ac:dyDescent="0.3">
      <c r="A27" s="113"/>
      <c r="B27" s="114"/>
      <c r="C27" s="114"/>
      <c r="D27" s="114"/>
      <c r="E27" s="114"/>
      <c r="F27" s="115"/>
    </row>
    <row r="28" spans="1:6" x14ac:dyDescent="0.25">
      <c r="A28" s="76"/>
      <c r="B28" s="77"/>
      <c r="C28" s="77"/>
      <c r="D28" s="77"/>
      <c r="E28" s="77"/>
      <c r="F28" s="78"/>
    </row>
    <row r="29" spans="1:6" x14ac:dyDescent="0.25">
      <c r="A29" s="79"/>
      <c r="F29" s="81"/>
    </row>
    <row r="30" spans="1:6" x14ac:dyDescent="0.25">
      <c r="A30" s="79"/>
      <c r="F30" s="81"/>
    </row>
    <row r="31" spans="1:6" x14ac:dyDescent="0.25">
      <c r="A31" s="79"/>
      <c r="F31" s="81"/>
    </row>
    <row r="32" spans="1:6" x14ac:dyDescent="0.25">
      <c r="A32" s="79"/>
      <c r="F32" s="81"/>
    </row>
    <row r="33" spans="1:6" x14ac:dyDescent="0.25">
      <c r="A33" s="79"/>
      <c r="F33" s="81"/>
    </row>
    <row r="34" spans="1:6" x14ac:dyDescent="0.25">
      <c r="A34" s="79"/>
      <c r="F34" s="81"/>
    </row>
    <row r="35" spans="1:6" x14ac:dyDescent="0.25">
      <c r="A35" s="79"/>
      <c r="F35" s="81"/>
    </row>
    <row r="36" spans="1:6" x14ac:dyDescent="0.25">
      <c r="A36" s="79"/>
      <c r="F36" s="81"/>
    </row>
    <row r="37" spans="1:6" x14ac:dyDescent="0.25">
      <c r="A37" s="79"/>
      <c r="F37" s="81"/>
    </row>
    <row r="38" spans="1:6" x14ac:dyDescent="0.25">
      <c r="A38" s="79"/>
      <c r="F38" s="81"/>
    </row>
    <row r="39" spans="1:6" x14ac:dyDescent="0.25">
      <c r="A39" s="79"/>
      <c r="F39" s="81"/>
    </row>
    <row r="40" spans="1:6" x14ac:dyDescent="0.25">
      <c r="A40" s="79"/>
      <c r="F40" s="81"/>
    </row>
    <row r="41" spans="1:6" x14ac:dyDescent="0.25">
      <c r="A41" s="79"/>
      <c r="F41" s="81"/>
    </row>
    <row r="42" spans="1:6" x14ac:dyDescent="0.25">
      <c r="A42" s="79"/>
      <c r="F42" s="81"/>
    </row>
    <row r="43" spans="1:6" x14ac:dyDescent="0.25">
      <c r="A43" s="79"/>
      <c r="F43" s="81"/>
    </row>
    <row r="44" spans="1:6" x14ac:dyDescent="0.25">
      <c r="A44" s="79"/>
      <c r="F44" s="81"/>
    </row>
    <row r="45" spans="1:6" ht="15.75" thickBot="1" x14ac:dyDescent="0.3">
      <c r="A45" s="82"/>
      <c r="B45" s="83"/>
      <c r="C45" s="83"/>
      <c r="D45" s="83"/>
      <c r="E45" s="83"/>
      <c r="F45" s="84"/>
    </row>
    <row r="46" spans="1:6" ht="32.25" customHeight="1" thickBot="1" x14ac:dyDescent="0.3">
      <c r="A46" s="113" t="s">
        <v>85</v>
      </c>
      <c r="B46" s="114"/>
      <c r="C46" s="114"/>
      <c r="D46" s="114"/>
      <c r="E46" s="114"/>
      <c r="F46" s="115"/>
    </row>
  </sheetData>
  <sheetProtection algorithmName="SHA-512" hashValue="3706DkPaGIV8TUPQ4YeYZ3gmNdET7YPss+b4Ac7q59KcMdPq/XoNCmTuYLnAdFqBhBVTYf0FRdijoMERET/uvg==" saltValue="C4osiuSJdVG6W1hK/o55sQ==" spinCount="100000" sheet="1" objects="1" scenarios="1" selectLockedCells="1" selectUnlockedCells="1"/>
  <mergeCells count="7">
    <mergeCell ref="A27:F27"/>
    <mergeCell ref="A46:F46"/>
    <mergeCell ref="A1:F1"/>
    <mergeCell ref="A2:A11"/>
    <mergeCell ref="A13:A26"/>
    <mergeCell ref="D13:D26"/>
    <mergeCell ref="A12:F12"/>
  </mergeCells>
  <pageMargins left="0.7" right="0.7" top="0.75" bottom="0.75" header="0.3" footer="0.3"/>
  <pageSetup paperSize="9" orientation="landscape" verticalDpi="300" r:id="rId1"/>
  <rowBreaks count="3" manualBreakCount="3">
    <brk id="12" max="16383" man="1"/>
    <brk id="27" max="16383" man="1"/>
    <brk id="46"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2025-12-22T08:33:14Z</dcterms:modified>
</cp:coreProperties>
</file>