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E:\Rechner Umstieg\Fertig\Neuer Ordner\"/>
    </mc:Choice>
  </mc:AlternateContent>
  <xr:revisionPtr revIDLastSave="0" documentId="13_ncr:1_{CAFC5392-2D24-401B-9F19-474571D82FB9}" xr6:coauthVersionLast="47" xr6:coauthVersionMax="47" xr10:uidLastSave="{00000000-0000-0000-0000-000000000000}"/>
  <workbookProtection workbookAlgorithmName="SHA-512" workbookHashValue="BvvkEG+iUzhutpwkp4kQhbWHIQdZlLFcVLzeEk7FeDyI3i+9yzSr/myv+lkuKuixuzqIRDOi0B42ymQvroOaYA==" workbookSaltValue="xItMaZpVnCoMAjmMPSS6xA==" workbookSpinCount="100000" lockStructure="1"/>
  <bookViews>
    <workbookView xWindow="-120" yWindow="-120" windowWidth="29040" windowHeight="15720" xr2:uid="{2110F912-1D29-41F8-8806-75503712A65C}"/>
  </bookViews>
  <sheets>
    <sheet name="Eingabemaske" sheetId="9" r:id="rId1"/>
    <sheet name="Seite 1" sheetId="3" state="hidden" r:id="rId2"/>
    <sheet name="Seite 2" sheetId="7" state="hidden" r:id="rId3"/>
    <sheet name="Anrechnung Bachelor neu"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27" i="3" l="1" a="1"/>
  <c r="L27" i="3" s="1"/>
  <c r="L34" i="3" a="1"/>
  <c r="L34" i="3" s="1"/>
  <c r="O34" i="3" a="1"/>
  <c r="O34" i="3" s="1"/>
  <c r="L33" i="3" a="1"/>
  <c r="L33" i="3" s="1"/>
  <c r="D32" i="3"/>
  <c r="O40" i="3" s="1" a="1"/>
  <c r="O40" i="3" s="1"/>
  <c r="B32" i="3"/>
  <c r="D3" i="3"/>
  <c r="D4" i="3"/>
  <c r="L4" i="3" s="1" a="1"/>
  <c r="L4" i="3" s="1"/>
  <c r="D5" i="3"/>
  <c r="O5" i="3" s="1" a="1"/>
  <c r="O5" i="3" s="1"/>
  <c r="D6" i="3"/>
  <c r="L6" i="3" s="1" a="1"/>
  <c r="L6" i="3" s="1"/>
  <c r="D7" i="3"/>
  <c r="L7" i="3" s="1" a="1"/>
  <c r="L7" i="3" s="1"/>
  <c r="D8" i="3"/>
  <c r="L8" i="3" s="1" a="1"/>
  <c r="L8" i="3" s="1"/>
  <c r="D9" i="3"/>
  <c r="O9" i="3" s="1" a="1"/>
  <c r="O9" i="3" s="1"/>
  <c r="D10" i="3"/>
  <c r="Q10" i="3" s="1"/>
  <c r="D11" i="3"/>
  <c r="L12" i="3" s="1" a="1"/>
  <c r="L12" i="3" s="1"/>
  <c r="D12" i="3"/>
  <c r="L13" i="3" s="1" a="1"/>
  <c r="L13" i="3" s="1"/>
  <c r="D13" i="3"/>
  <c r="Q14" i="3" s="1"/>
  <c r="D14" i="3"/>
  <c r="O16" i="3" s="1" a="1"/>
  <c r="O16" i="3" s="1"/>
  <c r="D15" i="3"/>
  <c r="L17" i="3" s="1" a="1"/>
  <c r="L17" i="3" s="1"/>
  <c r="D16" i="3"/>
  <c r="D17" i="3"/>
  <c r="D18" i="3"/>
  <c r="D19" i="3"/>
  <c r="D20" i="3"/>
  <c r="O20" i="3" s="1" a="1"/>
  <c r="O20" i="3" s="1"/>
  <c r="D21" i="3"/>
  <c r="D22" i="3"/>
  <c r="D23" i="3"/>
  <c r="L22" i="3" s="1" a="1"/>
  <c r="L22" i="3" s="1"/>
  <c r="D24" i="3"/>
  <c r="O23" i="3" s="1" a="1"/>
  <c r="O23" i="3" s="1"/>
  <c r="D25" i="3"/>
  <c r="L24" i="3" s="1" a="1"/>
  <c r="L24" i="3" s="1"/>
  <c r="D26" i="3"/>
  <c r="L25" i="3" s="1" a="1"/>
  <c r="L25" i="3" s="1"/>
  <c r="D27" i="3"/>
  <c r="L26" i="3" s="1" a="1"/>
  <c r="L26" i="3" s="1"/>
  <c r="D28" i="3"/>
  <c r="O27" i="3" s="1" a="1"/>
  <c r="O27" i="3" s="1"/>
  <c r="D29" i="3"/>
  <c r="O28" i="3" s="1" a="1"/>
  <c r="O28" i="3" s="1"/>
  <c r="D30" i="3"/>
  <c r="L31" i="3" s="1" a="1"/>
  <c r="L31" i="3" s="1"/>
  <c r="D31" i="3"/>
  <c r="O30" i="3" s="1" a="1"/>
  <c r="O30" i="3" s="1"/>
  <c r="B3" i="3"/>
  <c r="B4" i="3"/>
  <c r="B5" i="3"/>
  <c r="B6" i="3"/>
  <c r="B7" i="3"/>
  <c r="B8" i="3"/>
  <c r="B9" i="3"/>
  <c r="B10" i="3"/>
  <c r="B11" i="3"/>
  <c r="B12" i="3"/>
  <c r="B13" i="3"/>
  <c r="B14" i="3"/>
  <c r="B15" i="3"/>
  <c r="B16" i="3"/>
  <c r="B17" i="3"/>
  <c r="B18" i="3"/>
  <c r="B19" i="3"/>
  <c r="B20" i="3"/>
  <c r="B21" i="3"/>
  <c r="B22" i="3"/>
  <c r="B23" i="3"/>
  <c r="B24" i="3"/>
  <c r="B25" i="3"/>
  <c r="B26" i="3"/>
  <c r="B27" i="3"/>
  <c r="B28" i="3"/>
  <c r="B29" i="3"/>
  <c r="B30" i="3"/>
  <c r="B31" i="3"/>
  <c r="Q21" i="3" l="1"/>
  <c r="O21" i="3" a="1"/>
  <c r="O21" i="3" s="1"/>
  <c r="L21" i="3" a="1"/>
  <c r="L21" i="3" s="1"/>
  <c r="O17" i="3" a="1"/>
  <c r="O17" i="3" s="1"/>
  <c r="O13" i="3" a="1"/>
  <c r="O13" i="3" s="1"/>
  <c r="O12" i="3" a="1"/>
  <c r="O12" i="3" s="1"/>
  <c r="L32" i="3" a="1"/>
  <c r="L32" i="3" s="1"/>
  <c r="Q40" i="3"/>
  <c r="L40" i="3" a="1"/>
  <c r="L40" i="3" s="1"/>
  <c r="L30" i="3" a="1"/>
  <c r="L30" i="3" s="1"/>
  <c r="Q30" i="3"/>
  <c r="O29" i="3" a="1"/>
  <c r="O29" i="3" s="1"/>
  <c r="L29" i="3" a="1"/>
  <c r="L29" i="3" s="1"/>
  <c r="Q29" i="3"/>
  <c r="L28" i="3" a="1"/>
  <c r="L28" i="3" s="1"/>
  <c r="Q28" i="3"/>
  <c r="Q27" i="3"/>
  <c r="Q26" i="3"/>
  <c r="O26" i="3" a="1"/>
  <c r="O26" i="3" s="1"/>
  <c r="O25" i="3" a="1"/>
  <c r="O25" i="3" s="1"/>
  <c r="Q25" i="3"/>
  <c r="Q24" i="3"/>
  <c r="O24" i="3" a="1"/>
  <c r="O24" i="3" s="1"/>
  <c r="L23" i="3" a="1"/>
  <c r="L23" i="3" s="1"/>
  <c r="Q23" i="3"/>
  <c r="Q22" i="3"/>
  <c r="O22" i="3" a="1"/>
  <c r="O22" i="3" s="1"/>
  <c r="L20" i="3" a="1"/>
  <c r="L20" i="3" s="1"/>
  <c r="Q20" i="3"/>
  <c r="O19" i="3" a="1"/>
  <c r="O19" i="3" s="1"/>
  <c r="L19" i="3" a="1"/>
  <c r="L19" i="3" s="1"/>
  <c r="Q19" i="3"/>
  <c r="O18" i="3" a="1"/>
  <c r="O18" i="3" s="1"/>
  <c r="Q18" i="3"/>
  <c r="L18" i="3" a="1"/>
  <c r="L18" i="3" s="1"/>
  <c r="Q17" i="3"/>
  <c r="Q16" i="3"/>
  <c r="L16" i="3" a="1"/>
  <c r="L16" i="3" s="1"/>
  <c r="O15" i="3" a="1"/>
  <c r="O15" i="3" s="1"/>
  <c r="L15" i="3" a="1"/>
  <c r="L15" i="3" s="1"/>
  <c r="Q15" i="3"/>
  <c r="O14" i="3" a="1"/>
  <c r="O14" i="3" s="1"/>
  <c r="L14" i="3" a="1"/>
  <c r="L14" i="3" s="1"/>
  <c r="Q13" i="3"/>
  <c r="Q12" i="3"/>
  <c r="O11" i="3" a="1"/>
  <c r="O11" i="3" s="1"/>
  <c r="L11" i="3" a="1"/>
  <c r="L11" i="3" s="1"/>
  <c r="Q11" i="3"/>
  <c r="O10" i="3" a="1"/>
  <c r="O10" i="3" s="1"/>
  <c r="L10" i="3" a="1"/>
  <c r="L10" i="3" s="1"/>
  <c r="Q9" i="3"/>
  <c r="L9" i="3" a="1"/>
  <c r="L9" i="3" s="1"/>
  <c r="O8" i="3" a="1"/>
  <c r="O8" i="3" s="1"/>
  <c r="Q8" i="3"/>
  <c r="Q7" i="3"/>
  <c r="O7" i="3" a="1"/>
  <c r="O7" i="3" s="1"/>
  <c r="Q6" i="3"/>
  <c r="O6" i="3" a="1"/>
  <c r="O6" i="3" s="1"/>
  <c r="L5" i="3" a="1"/>
  <c r="L5" i="3" s="1"/>
  <c r="Q5" i="3"/>
  <c r="Q4" i="3"/>
  <c r="O4" i="3" a="1"/>
  <c r="O4" i="3" s="1"/>
  <c r="P56" i="3"/>
  <c r="B2" i="3"/>
  <c r="D2" i="3"/>
  <c r="L49" i="3" a="1"/>
  <c r="L49" i="3" s="1"/>
  <c r="L50" i="3" a="1"/>
  <c r="L50" i="3" s="1"/>
  <c r="L51" i="3" a="1"/>
  <c r="L51" i="3" s="1"/>
  <c r="L52" i="3" a="1"/>
  <c r="L52" i="3" s="1"/>
  <c r="L46" i="3" a="1"/>
  <c r="L46" i="3" s="1"/>
  <c r="L47" i="3" a="1"/>
  <c r="L47" i="3" s="1"/>
  <c r="L48" i="3" a="1"/>
  <c r="L48" i="3" s="1"/>
  <c r="C37" i="3"/>
  <c r="L2" i="3" l="1" a="1"/>
  <c r="L2" i="3" s="1"/>
  <c r="O2" i="3" a="1"/>
  <c r="O2" i="3" s="1"/>
  <c r="Q2" i="3"/>
  <c r="L44" i="3" a="1"/>
  <c r="L44" i="3" s="1"/>
  <c r="L43" i="3" a="1"/>
  <c r="L43" i="3" s="1"/>
  <c r="L45" i="3" a="1"/>
  <c r="L45" i="3" s="1"/>
  <c r="L42" i="3" a="1"/>
  <c r="L42" i="3" s="1"/>
  <c r="O3" i="3" a="1"/>
  <c r="O3" i="3" s="1"/>
  <c r="L3" i="3" a="1"/>
  <c r="L3" i="3" s="1"/>
  <c r="Q3" i="3"/>
  <c r="I2" i="3" a="1"/>
  <c r="I2" i="3" s="1"/>
  <c r="L41" i="3" a="1"/>
  <c r="L41" i="3" s="1"/>
  <c r="F2" i="3" a="1"/>
  <c r="F2" i="3" s="1"/>
  <c r="U40" i="3" l="1" a="1"/>
  <c r="U40" i="3" s="1"/>
  <c r="E36" i="7" s="1" a="1"/>
  <c r="E36" i="7" s="1"/>
  <c r="E37" i="4" s="1" a="1"/>
  <c r="E37" i="4" s="1"/>
  <c r="R40" i="3" a="1"/>
  <c r="R40" i="3" s="1"/>
  <c r="B36" i="7" s="1" a="1"/>
  <c r="B36" i="7" s="1"/>
  <c r="B37" i="4" s="1" a="1"/>
  <c r="B37" i="4" s="1"/>
  <c r="U2" i="3" a="1"/>
  <c r="U2" i="3" s="1"/>
  <c r="E3" i="7" s="1" a="1"/>
  <c r="E3" i="7" s="1"/>
  <c r="P37" i="3"/>
  <c r="R2" i="3" a="1"/>
  <c r="R2" i="3" s="1"/>
  <c r="B3" i="7" s="1" a="1"/>
  <c r="B3" i="7" s="1"/>
  <c r="J37" i="3"/>
  <c r="G37" i="3"/>
  <c r="M37" i="3"/>
  <c r="B3" i="4" l="1" a="1"/>
  <c r="F53" i="4"/>
  <c r="C53" i="4"/>
  <c r="E3" i="4" a="1"/>
  <c r="E3" i="4" s="1"/>
  <c r="F34" i="7"/>
  <c r="B3" i="4" l="1"/>
  <c r="C34" i="4"/>
  <c r="C34" i="7"/>
  <c r="F3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<sst xmlns="http://schemas.openxmlformats.org/spreadsheetml/2006/main" count="147" uniqueCount="112">
  <si>
    <t>Liste</t>
  </si>
  <si>
    <t>gemacht</t>
  </si>
  <si>
    <t>absolviert</t>
  </si>
  <si>
    <t>noch zu machen</t>
  </si>
  <si>
    <t>Anrechenbar</t>
  </si>
  <si>
    <t>Noch zu Absolvieren</t>
  </si>
  <si>
    <t>Bachelor</t>
  </si>
  <si>
    <t>Umstieg BA alt auf BA neu und MA neu</t>
  </si>
  <si>
    <t>ECTS</t>
  </si>
  <si>
    <t>Summe</t>
  </si>
  <si>
    <t>Master</t>
  </si>
  <si>
    <t>Bedienungsanleitung:</t>
  </si>
  <si>
    <t>Keine Äquivalenzen:</t>
  </si>
  <si>
    <t>Bed auf Med</t>
  </si>
  <si>
    <t>Bed neu</t>
  </si>
  <si>
    <t>Nein</t>
  </si>
  <si>
    <t>Bei gelben Felder muss im Reiter der Bereich für Master erweitert werden, sonst Anzweige "Überlauf"</t>
  </si>
  <si>
    <t>Ausfüllen: Nur Grüne Felder</t>
  </si>
  <si>
    <t>Anrechenbare Lehrveranstaltungen im Bachelorstudium (neu)</t>
  </si>
  <si>
    <t>Äquivalenzen im Bachelorstudium (neu)</t>
  </si>
  <si>
    <t>Noch zu absolvierende Lehrveranstaltungen im Bachelorstudium (neu)</t>
  </si>
  <si>
    <t>Noch zu absolvierende Lehrveranstaltungen im Masterstudium (neu)</t>
  </si>
  <si>
    <r>
      <t xml:space="preserve">Wählen Sie alle bereits von Ihnen im Bachelorstudium (alt) absolvierten Lehrveranstaltungen aus. Das Programm zeigt Ihnen in der zweiten Registerkarte wie die absolvierten Lehrveranstaltungen bei einem Umstieg für das Bachelorstudium (neu) und das Masterstudium (neu) angerechnet bzw. anerkannt werden können und welche Lehrveranstaltungen noch zu absolvieren wären. 
Achtung! Bei diesem Programm handelt es sich lediglich um eine Information und Orientierung! Diese basiert auf der veröffentlichten Äquivalenzliste und Anerkennungsverordnung. Nicht alle Anrechnungs-möglichkeiten sind abbildbar. Bitte klären Sie offene Fragen direkt mit dem/r zuständigen Studienbeauftragten des Unterrichtsfachs/der Spezialisierung bzw. lassen sich von diesem/r beraten. Weitere Informationen dazu erhalten Sie unter:
 </t>
    </r>
    <r>
      <rPr>
        <sz val="11"/>
        <color rgb="FF0070C0"/>
        <rFont val="Aptos Narrow"/>
        <family val="2"/>
        <scheme val="minor"/>
      </rPr>
      <t>https://www.uibk.ac.at/fakultaeten/lehrerinnenbildung/studium/umstellung_2026/rechner.html</t>
    </r>
    <r>
      <rPr>
        <sz val="11"/>
        <color theme="1"/>
        <rFont val="Aptos Narrow"/>
        <family val="2"/>
        <scheme val="minor"/>
      </rPr>
      <t xml:space="preserve"> </t>
    </r>
  </si>
  <si>
    <t>1a VU Einführung in die Didaktik des Fremdsprachenunterrichts</t>
  </si>
  <si>
    <t>1c VU Ausgewählte Aspekte zur thematischen Vertiefung der Einführung in die Didaktik des Fremdsprachenunterrichts</t>
  </si>
  <si>
    <t>3a VU Einführung in das Testen und Bewerten im Fremdsprachenunterricht</t>
  </si>
  <si>
    <t>3c VU Ausgewählte Aspekte zur thematischen Vertiefung der Einführung in das Testen und Bewerten im Fremdsprachenunterricht</t>
  </si>
  <si>
    <t>6b UE Lesen/Schreiben 1 (B1+)</t>
  </si>
  <si>
    <t>6c UE Korrektive Phonetik (B1 &amp; B2)</t>
  </si>
  <si>
    <t>7b UE Lesen/Schreiben 2 (B1+)</t>
  </si>
  <si>
    <t>7c UE Hören/Sprechen 2 (B1+)</t>
  </si>
  <si>
    <t>8a UE Hören/Sprechen 3 (B2)</t>
  </si>
  <si>
    <t>8b UE Lesen/Schreiben 3 (B2)</t>
  </si>
  <si>
    <t>9b UE Textproduktion Französisch 4 (B2+)</t>
  </si>
  <si>
    <t>11b UE Fachsprachen (C1)</t>
  </si>
  <si>
    <t>12 UE Wissenschaftliches Schreiben (C1)</t>
  </si>
  <si>
    <t>13a VU Grammatische Analyse</t>
  </si>
  <si>
    <t>16b VU Lektüre und Analyse</t>
  </si>
  <si>
    <t>18a VO Landeskunde</t>
  </si>
  <si>
    <t>2a PS Sprachen lernen/lehren</t>
  </si>
  <si>
    <t>2b SE Sprachen lernen/lehren</t>
  </si>
  <si>
    <t>10b UE Übersetzung in die Fremdsprache (C1)</t>
  </si>
  <si>
    <t xml:space="preserve">13 PR Praxissemester – Fachdidaktischer Teil </t>
  </si>
  <si>
    <t>8a Spanischsprachige Literaturen und Medien. Perspektiven und Kontexte</t>
  </si>
  <si>
    <t>16a SE Seminar mit Bachelorarbeit</t>
  </si>
  <si>
    <t>x</t>
  </si>
  <si>
    <t xml:space="preserve">14 Individuelle Schwerpunktsetzung (Anteilig - max. 5 ECTS-AP im PM 14) </t>
  </si>
  <si>
    <t>0 (5)</t>
  </si>
  <si>
    <t>0 (2,5)</t>
  </si>
  <si>
    <t>6c VU Schwerpunktsetzung Prinzipien der Fremdsprachendidaktik (6a bei keine lebende Fremdsprache als Zweitfach)</t>
  </si>
  <si>
    <t>6a VU Einführung in die Fremdsprachendidaktik (6c bei lebende Fremdsprache als Zweitfach)</t>
  </si>
  <si>
    <t>9a VU Handlungsorientiertes Unterrichten und Bewerten (9c bei lebende Fremdsprache als Zweitfach)</t>
  </si>
  <si>
    <t>0 (2)</t>
  </si>
  <si>
    <t>1b UE Sprachspezifische Begleitung Italienisch zur Einführung in die Didaktik des Fremdsprachenunterrichts</t>
  </si>
  <si>
    <t>3b UE Sprachspezifische Begleitung Italienisch zu Testen und Bewerten</t>
  </si>
  <si>
    <t>5 SL Grundlagen des philologisch-kulturwissenschaftlichen Studiums</t>
  </si>
  <si>
    <t>6a UE Italienisch 1: Grammatik und Wortschatz (B1+)</t>
  </si>
  <si>
    <t>7a UE Italienisch 2: Grammatik und Wortschatz (B2)</t>
  </si>
  <si>
    <t>9a UE Grammatik und Wortschatz Italienisch 4 (B2+)</t>
  </si>
  <si>
    <t>10a UE Mündliche Kommunikation Italienisch 5 (C1)</t>
  </si>
  <si>
    <t>11a UE Grammatik und Wortschatz Italienisch 6 (C1)</t>
  </si>
  <si>
    <t>13b VU Einführung in die italienische Linguistik</t>
  </si>
  <si>
    <t>14 VU Morphologie, Syntax, Textlinguistik – Italienisch (mit Leseliste)</t>
  </si>
  <si>
    <t>15 VU Lexikologie, Semantik, Pragmatik, angewandte Linguistik – Italienisch (mit Leseliste)</t>
  </si>
  <si>
    <t>17b PS Vertiefende Text- und/oder Medienanalyse anhand von Beispielen aus dem italienischsprachigen Raum</t>
  </si>
  <si>
    <t>17a VU Literatur- und Kulturgeschichte Italiens II (mit Leseliste)</t>
  </si>
  <si>
    <t xml:space="preserve">2b UE Mündliche Kommunikation 1 (B1.2) - Italienisch </t>
  </si>
  <si>
    <t xml:space="preserve">6b UE Sprachspezifische Umsetzung fremdsprachendidaktischer Prinzipien: Italienisch </t>
  </si>
  <si>
    <t xml:space="preserve">9b UE Fremdsprachen handlungsorientiert unterrichten und bewerten: Sprachspezifische Umsetzung Italienisch </t>
  </si>
  <si>
    <t xml:space="preserve">1 VO Einführung in die Italianistik: Inhalte – Konzepte – Arbeitstechniken </t>
  </si>
  <si>
    <t xml:space="preserve">2a UE Sprachpraxis im Kontext 1 (B1.2) – Italienisch </t>
  </si>
  <si>
    <t xml:space="preserve">4a UE Sprachpraxis im Kontext 2 (B.2.1.) – Italienisch </t>
  </si>
  <si>
    <t xml:space="preserve">5a UE mündliche Kommunikation 2 (B2.1) – Italienisch </t>
  </si>
  <si>
    <t xml:space="preserve">7b UE Mündliche Kommunikation 3 (B 2.2.) – Italienisch </t>
  </si>
  <si>
    <t xml:space="preserve">7a UE Sprachpraxis im Kontext 3 (B.2.2) – Italienisch </t>
  </si>
  <si>
    <t xml:space="preserve">11a UE Mündliche Kommunikation 4 (B2.2./C.11. Italienisch </t>
  </si>
  <si>
    <t xml:space="preserve">10a UE Sprachpraxis im Kontext 4 (B.2.2./ C 1.1.) – Italienisch </t>
  </si>
  <si>
    <t xml:space="preserve">15 UE Sprachpraxis im Kontext 5 </t>
  </si>
  <si>
    <t xml:space="preserve">5b VU Empirisches Arbeiten in der italienischen Sprachwissenschaft </t>
  </si>
  <si>
    <t xml:space="preserve">3b VU Einführung in die italienische Sprachwissenschaft </t>
  </si>
  <si>
    <t xml:space="preserve">8b PS Linguistische Text-, Medien und Diskursanalyse – Italianistik </t>
  </si>
  <si>
    <t xml:space="preserve">11b PS Soziolinguistik und Pragmatik </t>
  </si>
  <si>
    <t xml:space="preserve">3a VU Kulturwissenschaftliche und kulturgeschichtliche Grundlagen: Die französischsprachige Welt </t>
  </si>
  <si>
    <t xml:space="preserve">4b VU Literarische Texte und andere Medien. Von der Lektüre zur Analyse – Italianistik </t>
  </si>
  <si>
    <t xml:space="preserve">10b PS Italienischsprachige Literaturen und Medien. Exemplarische Analysen und Forschungsperspektiven </t>
  </si>
  <si>
    <t xml:space="preserve">12a VO Länder und Kulturen der italienischen Sprachwelten </t>
  </si>
  <si>
    <t>8a VU Italienischsprachige Literaturen und Medien. Perspektiven und Kontexte</t>
  </si>
  <si>
    <t>16 SE Seminar mit Bachelorarbeit</t>
  </si>
  <si>
    <t>WM5b VU Bildungs- und Medienlandschaft in der italienischsprachigen Welt (20 ECTS-AP aus WM)</t>
  </si>
  <si>
    <t>1b SE Forschung in der Fremdsprachendidaktik: Italienisch</t>
  </si>
  <si>
    <t>2a UE Italienisch im Kontext (C1.1)</t>
  </si>
  <si>
    <t>2b UE Intermediale Textarbeit – Italienisch (C1.1)</t>
  </si>
  <si>
    <t>3 PR Fachdidaktische Begleitlehrveranstaltung zum Masterpraktikum</t>
  </si>
  <si>
    <t>Bachelor Italienisch</t>
  </si>
  <si>
    <t>9c VU Schwerpunktsetzung Handlungsorientierung in Fremdsprachenunterricht und Assessment (9a bei keine lebende Fremdsprache als Zweitfach)</t>
  </si>
  <si>
    <t>4 PR Fachpraktikum</t>
  </si>
  <si>
    <t>1a VU Mehrsprachigkeit im Fremdsprachenunterricht (1c bei lebende Fremdsprache als Zweitfach)</t>
  </si>
  <si>
    <t>1c VU Global Citizenship Education im Fremdsprachenunterricht (1a bei keine lebende Fremdsprache als Zweitfach)</t>
  </si>
  <si>
    <t>WM1a SE Kontrastive Linguistik und interkulturelle Kommunikation (20 ECTS-AP aus WM) oder</t>
  </si>
  <si>
    <t>WM1b SE Sprachliche Variation und Kommunikation (20 ECTS-AP aus WM) oder</t>
  </si>
  <si>
    <t>WM2a VU Theoretisch-methodische Spezialisierung in italienischer Sprachwissenschaft (20 ECTS-AP aus WM) oder</t>
  </si>
  <si>
    <t>WM2b VU Projektarbeit in italienischer Sprachwissenschaft (20 ECTS-AP aus WM) oder</t>
  </si>
  <si>
    <t>WM3a SE Italienische Literaturen, Medien und Kulturen in transkulturellen Perspektiven (20 ECTS-AP aus WM) oder</t>
  </si>
  <si>
    <t>WM3b SE Italienische Literaturen und Medien: Konzepte – Theorien – Analysen (20 ECTS-AP aus WM) oder</t>
  </si>
  <si>
    <t>WM4a VU Literatur- und Kulturwissenschaft: ausgewählte Forschungsperspektiven der Italianistik (20 ECTS-AP aus WM) oder</t>
  </si>
  <si>
    <t>WM4b VU Literatur- und Kulturwissenschaft: ausgewählte Anwendungsperspektiven der Italianistik (20 ECTS-AP aus WM) oder</t>
  </si>
  <si>
    <t>WM5a VU Lektüre und Präsentation wissenschaftlicher Texte – Italienisch (20 ECTS-AP aus WM) oder</t>
  </si>
  <si>
    <t>Anerkennbare Lehrveranstaltungen im Masterstudium (neu)</t>
  </si>
  <si>
    <t>16a SL Literatur- und Kulturgeschichte Italiens I</t>
  </si>
  <si>
    <t>18b VU Das zeitgenössische Italien und seine mediale Repräsentation</t>
  </si>
  <si>
    <t>Version 1.1 - Dezember 2025 © C. Nadegger</t>
  </si>
  <si>
    <t>Version 1.1 - Dezember 2025                                              © C. Nadegger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</si>
</sst>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scheme val="minor"/>
    </font>
    <font>
      <sz val="11"/>
      <color theme="1"/>
      <name val="Times New Roman"/>
      <family val="1"/>
    </font>
    <font>
      <b/>
      <u/>
      <sz val="24"/>
      <color theme="1"/>
      <name val="Aptos Narrow"/>
      <family val="2"/>
      <scheme val="minor"/>
    </font>
    <font>
      <b/>
      <u/>
      <sz val="24"/>
      <color theme="1"/>
      <name val="Times New Roman"/>
      <family val="1"/>
    </font>
    <font>
      <b/>
      <sz val="24"/>
      <color theme="1"/>
      <name val="Times New Roman"/>
      <family val="1"/>
    </font>
    <font>
      <u/>
      <sz val="11"/>
      <color theme="1"/>
      <name val="Aptos Narrow"/>
      <family val="2"/>
      <scheme val="minor"/>
    </font>
    <font>
      <b/>
      <sz val="11"/>
      <color theme="1"/>
      <name val="Yu Gothic"/>
      <family val="2"/>
    </font>
    <font>
      <sz val="11"/>
      <name val="Aptos Narrow"/>
      <family val="2"/>
      <scheme val="minor"/>
    </font>
    <font>
      <sz val="8"/>
      <name val="Aptos Narrow"/>
      <family val="2"/>
      <scheme val="minor"/>
    </font>
    <font>
      <b/>
      <sz val="11"/>
      <color theme="1"/>
      <name val="Aptos Narrow"/>
      <family val="2"/>
      <scheme val="minor"/>
    </font>
    <font>
      <sz val="11"/>
      <color rgb="FF0070C0"/>
      <name val="Aptos Narrow"/>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rgb="FFFF0000"/>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
      <patternFill patternType="solid">
        <fgColor rgb="FF002060"/>
        <bgColor indexed="64"/>
      </patternFill>
    </fill>
  </fills>
  <borders count="3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s>
  <cellStyleXfs count="1">
    <xf numFmtId="0" fontId="0" fillId="0" borderId="0"/>
  </cellStyleXfs>
  <cellXfs count="134">
    <xf numFmtId="0" fontId="0" fillId="0" borderId="0" xfId="0"/>
    <xf numFmtId="0" fontId="0" fillId="0" borderId="0" xfId="0" applyAlignment="1">
      <alignment horizontal="center"/>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0" borderId="0" xfId="0" applyAlignment="1">
      <alignment horizontal="left"/>
    </xf>
    <xf numFmtId="0" fontId="0" fillId="2" borderId="2" xfId="0" applyFill="1" applyBorder="1" applyAlignment="1">
      <alignment horizontal="center"/>
    </xf>
    <xf numFmtId="0" fontId="0" fillId="2" borderId="3" xfId="0" applyFill="1" applyBorder="1" applyAlignment="1">
      <alignment horizontal="center"/>
    </xf>
    <xf numFmtId="0" fontId="1" fillId="0" borderId="0" xfId="0" applyFont="1"/>
    <xf numFmtId="0" fontId="0" fillId="3" borderId="0" xfId="0" applyFill="1"/>
    <xf numFmtId="0" fontId="0" fillId="4" borderId="0" xfId="0" applyFill="1"/>
    <xf numFmtId="0" fontId="0" fillId="0" borderId="10" xfId="0" applyBorder="1" applyAlignment="1">
      <alignment horizontal="center"/>
    </xf>
    <xf numFmtId="0" fontId="0" fillId="0" borderId="4" xfId="0" applyBorder="1"/>
    <xf numFmtId="0" fontId="0" fillId="0" borderId="4" xfId="0" applyBorder="1" applyAlignment="1">
      <alignment horizontal="center"/>
    </xf>
    <xf numFmtId="0" fontId="0" fillId="0" borderId="19" xfId="0" applyBorder="1" applyAlignment="1">
      <alignment horizontal="center"/>
    </xf>
    <xf numFmtId="0" fontId="1" fillId="2" borderId="1"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xf>
    <xf numFmtId="0" fontId="1" fillId="0" borderId="14" xfId="0" applyFont="1" applyBorder="1" applyAlignment="1">
      <alignment horizontal="left"/>
    </xf>
    <xf numFmtId="0" fontId="1" fillId="0" borderId="15" xfId="0" applyFont="1" applyBorder="1" applyAlignment="1">
      <alignment horizontal="center"/>
    </xf>
    <xf numFmtId="0" fontId="1" fillId="2" borderId="8" xfId="0" applyFont="1" applyFill="1" applyBorder="1" applyAlignment="1">
      <alignment horizontal="center"/>
    </xf>
    <xf numFmtId="0" fontId="1" fillId="0" borderId="16" xfId="0" applyFont="1" applyBorder="1" applyAlignment="1">
      <alignment horizontal="center"/>
    </xf>
    <xf numFmtId="0" fontId="1" fillId="0" borderId="12" xfId="0" applyFont="1" applyBorder="1" applyAlignment="1">
      <alignment horizontal="left"/>
    </xf>
    <xf numFmtId="0" fontId="1" fillId="0" borderId="11" xfId="0" applyFont="1" applyBorder="1" applyAlignment="1">
      <alignment horizontal="center"/>
    </xf>
    <xf numFmtId="0" fontId="1" fillId="0" borderId="13" xfId="0" applyFont="1" applyBorder="1" applyAlignment="1">
      <alignment horizontal="center"/>
    </xf>
    <xf numFmtId="0" fontId="1" fillId="0" borderId="17" xfId="0" applyFont="1" applyBorder="1" applyAlignment="1">
      <alignment horizontal="center"/>
    </xf>
    <xf numFmtId="0" fontId="1" fillId="0" borderId="18" xfId="0" applyFont="1" applyBorder="1" applyAlignment="1">
      <alignment horizontal="center"/>
    </xf>
    <xf numFmtId="0" fontId="1" fillId="0" borderId="0" xfId="0" applyFont="1" applyAlignment="1">
      <alignment horizontal="center"/>
    </xf>
    <xf numFmtId="0" fontId="1" fillId="0" borderId="22" xfId="0" applyFont="1" applyBorder="1"/>
    <xf numFmtId="0" fontId="1" fillId="0" borderId="23" xfId="0" applyFont="1" applyBorder="1"/>
    <xf numFmtId="0" fontId="1" fillId="0" borderId="24" xfId="0" applyFont="1" applyBorder="1"/>
    <xf numFmtId="0" fontId="1" fillId="0" borderId="25" xfId="0" applyFont="1" applyBorder="1"/>
    <xf numFmtId="0" fontId="1" fillId="0" borderId="20" xfId="0" applyFont="1" applyBorder="1" applyAlignment="1">
      <alignment horizontal="center"/>
    </xf>
    <xf numFmtId="0" fontId="1" fillId="0" borderId="21" xfId="0" applyFont="1" applyBorder="1" applyAlignment="1">
      <alignment horizontal="center"/>
    </xf>
    <xf numFmtId="0" fontId="0" fillId="2" borderId="0" xfId="0" applyFill="1"/>
    <xf numFmtId="0" fontId="0" fillId="0" borderId="31" xfId="0" applyBorder="1" applyAlignment="1" applyProtection="1">
      <alignment horizontal="center"/>
      <protection locked="0"/>
    </xf>
    <xf numFmtId="0" fontId="0" fillId="0" borderId="32" xfId="0" applyBorder="1" applyAlignment="1" applyProtection="1">
      <alignment horizontal="center"/>
      <protection locked="0"/>
    </xf>
    <xf numFmtId="0" fontId="0" fillId="0" borderId="32" xfId="0" applyBorder="1" applyAlignment="1" applyProtection="1">
      <alignment horizontal="center" vertical="center"/>
      <protection locked="0"/>
    </xf>
    <xf numFmtId="0" fontId="0" fillId="3" borderId="0" xfId="0" applyFill="1" applyAlignment="1">
      <alignment horizontal="center"/>
    </xf>
    <xf numFmtId="0" fontId="0" fillId="3" borderId="0" xfId="0" applyFill="1" applyAlignment="1">
      <alignment horizontal="left"/>
    </xf>
    <xf numFmtId="0" fontId="0" fillId="0" borderId="26" xfId="0" applyBorder="1"/>
    <xf numFmtId="0" fontId="0" fillId="0" borderId="5" xfId="0" applyBorder="1"/>
    <xf numFmtId="0" fontId="0" fillId="4" borderId="27" xfId="0" applyFill="1" applyBorder="1"/>
    <xf numFmtId="0" fontId="0" fillId="0" borderId="28" xfId="0" applyBorder="1"/>
    <xf numFmtId="0" fontId="0" fillId="4" borderId="10" xfId="0" applyFill="1" applyBorder="1"/>
    <xf numFmtId="0" fontId="0" fillId="0" borderId="29" xfId="0" applyBorder="1"/>
    <xf numFmtId="0" fontId="0" fillId="4" borderId="19" xfId="0" applyFill="1" applyBorder="1"/>
    <xf numFmtId="0" fontId="0" fillId="6" borderId="7" xfId="0" applyFill="1" applyBorder="1" applyAlignment="1">
      <alignment horizontal="center"/>
    </xf>
    <xf numFmtId="0" fontId="0" fillId="6" borderId="8" xfId="0" applyFill="1" applyBorder="1" applyAlignment="1">
      <alignment horizontal="center"/>
    </xf>
    <xf numFmtId="0" fontId="0" fillId="6" borderId="9" xfId="0" applyFill="1" applyBorder="1" applyAlignment="1">
      <alignment horizontal="center"/>
    </xf>
    <xf numFmtId="0" fontId="0" fillId="6" borderId="27" xfId="0" applyFill="1" applyBorder="1" applyAlignment="1">
      <alignment horizontal="center"/>
    </xf>
    <xf numFmtId="0" fontId="0" fillId="6" borderId="10" xfId="0" applyFill="1" applyBorder="1" applyAlignment="1">
      <alignment horizontal="center"/>
    </xf>
    <xf numFmtId="0" fontId="0" fillId="6" borderId="19" xfId="0" applyFill="1" applyBorder="1" applyAlignment="1">
      <alignment horizontal="center"/>
    </xf>
    <xf numFmtId="0" fontId="0" fillId="6" borderId="0" xfId="0" applyFill="1"/>
    <xf numFmtId="0" fontId="0" fillId="0" borderId="0" xfId="0" applyAlignment="1">
      <alignment textRotation="90"/>
    </xf>
    <xf numFmtId="0" fontId="0" fillId="5" borderId="0" xfId="0" applyFill="1"/>
    <xf numFmtId="0" fontId="0" fillId="6" borderId="26" xfId="0" applyFill="1" applyBorder="1" applyAlignment="1">
      <alignment horizontal="left"/>
    </xf>
    <xf numFmtId="0" fontId="0" fillId="6" borderId="28" xfId="0" applyFill="1" applyBorder="1" applyAlignment="1">
      <alignment horizontal="left"/>
    </xf>
    <xf numFmtId="0" fontId="0" fillId="6" borderId="29" xfId="0" applyFill="1" applyBorder="1" applyAlignment="1">
      <alignment horizontal="left"/>
    </xf>
    <xf numFmtId="0" fontId="0" fillId="7" borderId="0" xfId="0" applyFill="1"/>
    <xf numFmtId="0" fontId="9" fillId="5" borderId="0" xfId="0" applyFont="1" applyFill="1" applyAlignment="1">
      <alignment horizontal="center"/>
    </xf>
    <xf numFmtId="0" fontId="0" fillId="2" borderId="26" xfId="0" applyFill="1" applyBorder="1" applyAlignment="1">
      <alignment horizontal="center"/>
    </xf>
    <xf numFmtId="0" fontId="0" fillId="2" borderId="5" xfId="0" applyFill="1" applyBorder="1" applyAlignment="1">
      <alignment horizontal="center"/>
    </xf>
    <xf numFmtId="0" fontId="0" fillId="2" borderId="27" xfId="0" applyFill="1" applyBorder="1" applyAlignment="1">
      <alignment horizontal="center"/>
    </xf>
    <xf numFmtId="0" fontId="0" fillId="0" borderId="5" xfId="0" applyBorder="1" applyAlignment="1">
      <alignment horizontal="center"/>
    </xf>
    <xf numFmtId="0" fontId="0" fillId="0" borderId="27" xfId="0" applyBorder="1"/>
    <xf numFmtId="0" fontId="0" fillId="0" borderId="10" xfId="0" applyBorder="1"/>
    <xf numFmtId="0" fontId="0" fillId="4" borderId="4" xfId="0" applyFill="1" applyBorder="1"/>
    <xf numFmtId="0" fontId="0" fillId="0" borderId="7" xfId="0" applyBorder="1"/>
    <xf numFmtId="0" fontId="1" fillId="2" borderId="6" xfId="0" applyFont="1" applyFill="1" applyBorder="1" applyAlignment="1">
      <alignment horizontal="center" vertical="center"/>
    </xf>
    <xf numFmtId="0" fontId="0" fillId="0" borderId="9" xfId="0" applyBorder="1"/>
    <xf numFmtId="0" fontId="0" fillId="0" borderId="0" xfId="0" applyAlignment="1">
      <alignment horizontal="center" vertical="center" textRotation="90"/>
    </xf>
    <xf numFmtId="0" fontId="0" fillId="6" borderId="0" xfId="0" applyFill="1" applyAlignment="1">
      <alignment horizontal="left"/>
    </xf>
    <xf numFmtId="0" fontId="0" fillId="6" borderId="0" xfId="0" applyFill="1" applyAlignment="1">
      <alignment horizontal="center"/>
    </xf>
    <xf numFmtId="0" fontId="0" fillId="0" borderId="8" xfId="0" applyBorder="1"/>
    <xf numFmtId="0" fontId="1" fillId="2" borderId="26" xfId="0" applyFont="1" applyFill="1" applyBorder="1"/>
    <xf numFmtId="0" fontId="1" fillId="2" borderId="5" xfId="0" applyFont="1" applyFill="1" applyBorder="1"/>
    <xf numFmtId="0" fontId="1" fillId="2" borderId="27" xfId="0" applyFont="1" applyFill="1" applyBorder="1"/>
    <xf numFmtId="0" fontId="1" fillId="2" borderId="28" xfId="0" applyFont="1" applyFill="1" applyBorder="1"/>
    <xf numFmtId="0" fontId="1" fillId="2" borderId="0" xfId="0" applyFont="1" applyFill="1"/>
    <xf numFmtId="0" fontId="1" fillId="2" borderId="10" xfId="0" applyFont="1" applyFill="1" applyBorder="1"/>
    <xf numFmtId="0" fontId="1" fillId="2" borderId="29" xfId="0" applyFont="1" applyFill="1" applyBorder="1"/>
    <xf numFmtId="0" fontId="1" fillId="2" borderId="4" xfId="0" applyFont="1" applyFill="1" applyBorder="1"/>
    <xf numFmtId="0" fontId="1" fillId="2" borderId="19" xfId="0" applyFont="1" applyFill="1" applyBorder="1"/>
    <xf numFmtId="0" fontId="7" fillId="0" borderId="34"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35"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35"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31" xfId="0" applyBorder="1" applyAlignment="1">
      <alignment horizontal="left"/>
    </xf>
    <xf numFmtId="0" fontId="0" fillId="0" borderId="32" xfId="0" applyBorder="1" applyAlignment="1">
      <alignment horizontal="left"/>
    </xf>
    <xf numFmtId="0" fontId="0" fillId="0" borderId="32" xfId="0" applyBorder="1" applyAlignment="1">
      <alignment horizontal="left" vertical="center"/>
    </xf>
    <xf numFmtId="0" fontId="0" fillId="0" borderId="36" xfId="0" applyBorder="1" applyAlignment="1">
      <alignment horizontal="left"/>
    </xf>
    <xf numFmtId="0" fontId="9" fillId="2" borderId="0" xfId="0" applyFont="1" applyFill="1" applyAlignment="1">
      <alignment horizontal="center"/>
    </xf>
    <xf numFmtId="0" fontId="7" fillId="0" borderId="37"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36" xfId="0" applyBorder="1" applyAlignment="1" applyProtection="1">
      <alignment horizontal="center"/>
      <protection locked="0"/>
    </xf>
    <xf numFmtId="0" fontId="5" fillId="0" borderId="30" xfId="0" applyFont="1" applyBorder="1" applyAlignment="1">
      <alignment horizontal="left" vertical="top"/>
    </xf>
    <xf numFmtId="0" fontId="5" fillId="0" borderId="33" xfId="0" applyFont="1" applyBorder="1" applyAlignment="1">
      <alignment horizontal="left" vertical="top"/>
    </xf>
    <xf numFmtId="0" fontId="5" fillId="0" borderId="24" xfId="0" applyFont="1" applyBorder="1" applyAlignment="1">
      <alignment horizontal="left" vertical="top"/>
    </xf>
    <xf numFmtId="0" fontId="5" fillId="0" borderId="21" xfId="0" applyFont="1" applyBorder="1" applyAlignment="1">
      <alignment horizontal="left" vertical="top"/>
    </xf>
    <xf numFmtId="0" fontId="9" fillId="2" borderId="0" xfId="0" applyFont="1" applyFill="1" applyAlignment="1">
      <alignment horizontal="center"/>
    </xf>
    <xf numFmtId="0" fontId="6" fillId="2" borderId="0" xfId="0" applyFont="1" applyFill="1" applyAlignment="1">
      <alignment horizontal="right"/>
    </xf>
    <xf numFmtId="0" fontId="0" fillId="0" borderId="22" xfId="0" applyBorder="1" applyAlignment="1">
      <alignment horizontal="justify" vertical="top" wrapText="1"/>
    </xf>
    <xf numFmtId="0" fontId="0" fillId="0" borderId="16" xfId="0" applyBorder="1" applyAlignment="1">
      <alignment horizontal="justify" vertical="top" wrapText="1"/>
    </xf>
    <xf numFmtId="0" fontId="0" fillId="0" borderId="23" xfId="0" applyBorder="1" applyAlignment="1">
      <alignment horizontal="justify" vertical="top" wrapText="1"/>
    </xf>
    <xf numFmtId="0" fontId="0" fillId="0" borderId="13" xfId="0" applyBorder="1" applyAlignment="1">
      <alignment horizontal="justify" vertical="top" wrapText="1"/>
    </xf>
    <xf numFmtId="0" fontId="0" fillId="0" borderId="24" xfId="0" applyBorder="1" applyAlignment="1">
      <alignment horizontal="justify" vertical="top" wrapText="1"/>
    </xf>
    <xf numFmtId="0" fontId="0" fillId="0" borderId="21" xfId="0" applyBorder="1" applyAlignment="1">
      <alignment horizontal="justify" vertical="top" wrapText="1"/>
    </xf>
    <xf numFmtId="0" fontId="0" fillId="0" borderId="26" xfId="0" applyBorder="1" applyAlignment="1">
      <alignment horizontal="center" vertical="center" textRotation="90"/>
    </xf>
    <xf numFmtId="0" fontId="0" fillId="0" borderId="28" xfId="0" applyBorder="1" applyAlignment="1">
      <alignment horizontal="center" vertical="center" textRotation="90"/>
    </xf>
    <xf numFmtId="0" fontId="0" fillId="0" borderId="29" xfId="0" applyBorder="1" applyAlignment="1">
      <alignment horizontal="center" vertical="center" textRotation="90"/>
    </xf>
    <xf numFmtId="0" fontId="0" fillId="0" borderId="26" xfId="0" applyBorder="1" applyAlignment="1">
      <alignment horizontal="center" vertical="center" textRotation="90" wrapText="1"/>
    </xf>
    <xf numFmtId="0" fontId="0" fillId="0" borderId="28" xfId="0" applyBorder="1" applyAlignment="1">
      <alignment horizontal="center" vertical="center" textRotation="90" wrapText="1"/>
    </xf>
    <xf numFmtId="0" fontId="0" fillId="0" borderId="29" xfId="0" applyBorder="1" applyAlignment="1">
      <alignment horizontal="center" vertical="center" textRotation="90"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0" fillId="2" borderId="7" xfId="0" applyFill="1" applyBorder="1" applyAlignment="1">
      <alignment horizontal="center"/>
    </xf>
    <xf numFmtId="0" fontId="0" fillId="2" borderId="8" xfId="0" applyFill="1" applyBorder="1" applyAlignment="1">
      <alignment horizontal="center"/>
    </xf>
    <xf numFmtId="0" fontId="0" fillId="2" borderId="9" xfId="0" applyFill="1" applyBorder="1" applyAlignment="1">
      <alignment horizontal="center"/>
    </xf>
    <xf numFmtId="0" fontId="0" fillId="4" borderId="7" xfId="0" applyFill="1" applyBorder="1" applyAlignment="1">
      <alignment horizontal="center"/>
    </xf>
    <xf numFmtId="0" fontId="0" fillId="4" borderId="8" xfId="0" applyFill="1" applyBorder="1" applyAlignment="1">
      <alignment horizontal="center"/>
    </xf>
    <xf numFmtId="0" fontId="0" fillId="4" borderId="9" xfId="0" applyFill="1" applyBorder="1" applyAlignment="1">
      <alignment horizontal="center"/>
    </xf>
    <xf numFmtId="0" fontId="6" fillId="2" borderId="1" xfId="0" applyFont="1" applyFill="1" applyBorder="1" applyAlignment="1">
      <alignment horizontal="right" vertical="center"/>
    </xf>
    <xf numFmtId="0" fontId="6" fillId="2" borderId="2" xfId="0" applyFont="1" applyFill="1" applyBorder="1" applyAlignment="1">
      <alignment horizontal="right" vertical="center"/>
    </xf>
    <xf numFmtId="0" fontId="6" fillId="2" borderId="3" xfId="0" applyFont="1" applyFill="1" applyBorder="1" applyAlignment="1">
      <alignment horizontal="right"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3" xfId="0" applyFont="1" applyFill="1" applyBorder="1" applyAlignment="1">
      <alignment horizontal="center" vertical="center"/>
    </xf>
    <xf numFmtId="0" fontId="4" fillId="2" borderId="7" xfId="0" applyFont="1" applyFill="1" applyBorder="1" applyAlignment="1">
      <alignment horizontal="center" vertical="center" textRotation="90"/>
    </xf>
    <xf numFmtId="0" fontId="4" fillId="2" borderId="8" xfId="0" applyFont="1" applyFill="1" applyBorder="1" applyAlignment="1">
      <alignment horizontal="center" vertical="center" textRotation="90"/>
    </xf>
    <xf numFmtId="0" fontId="4" fillId="2" borderId="9" xfId="0" applyFont="1" applyFill="1" applyBorder="1" applyAlignment="1">
      <alignment horizontal="center" vertical="center" textRotation="90"/>
    </xf>
    <xf numFmtId="0" fontId="1" fillId="2" borderId="7" xfId="0" applyFont="1" applyFill="1" applyBorder="1" applyAlignment="1">
      <alignment horizontal="center"/>
    </xf>
    <xf numFmtId="0" fontId="1" fillId="2" borderId="8" xfId="0" applyFont="1" applyFill="1" applyBorder="1" applyAlignment="1">
      <alignment horizontal="center"/>
    </xf>
    <xf numFmtId="0" fontId="1" fillId="2" borderId="9" xfId="0" applyFont="1" applyFill="1" applyBorder="1" applyAlignment="1">
      <alignment horizont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Bachelorstudium (neu)</a:t>
            </a:r>
            <a:endParaRPr lang="de-AT" sz="14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Anrechenbar</c:v>
          </c:tx>
          <c:spPr>
            <a:solidFill>
              <a:schemeClr val="accent1"/>
            </a:solidFill>
            <a:ln>
              <a:noFill/>
            </a:ln>
            <a:effectLst/>
          </c:spPr>
          <c:invertIfNegative val="0"/>
          <c:dLbls>
            <c:dLbl>
              <c:idx val="0"/>
              <c:tx>
                <c:rich>
                  <a:bodyPr/>
                  <a:lstStyle/>
                  <a:p>
                    <a:fld id="{177B5C4A-D4E9-4728-9918-0F8669DBB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neu'!$C$34</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5FD5-4069-BE12-72387967C8AC}"/>
            </c:ext>
          </c:extLst>
        </c:ser>
        <c:ser>
          <c:idx val="1"/>
          <c:order val="1"/>
          <c:tx>
            <c:v>noch zu absolvieren</c:v>
          </c:tx>
          <c:spPr>
            <a:solidFill>
              <a:schemeClr val="accent2"/>
            </a:solidFill>
            <a:ln>
              <a:noFill/>
            </a:ln>
            <a:effectLst/>
          </c:spPr>
          <c:invertIfNegative val="0"/>
          <c:dLbls>
            <c:dLbl>
              <c:idx val="0"/>
              <c:tx>
                <c:rich>
                  <a:bodyPr/>
                  <a:lstStyle/>
                  <a:p>
                    <a:fld id="{6EC21BB3-9923-449D-9ACB-5FA47D05A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neu'!$F$34</c:f>
              <c:numCache>
                <c:formatCode>General</c:formatCode>
                <c:ptCount val="1"/>
                <c:pt idx="0">
                  <c:v>76</c:v>
                </c:pt>
              </c:numCache>
            </c:numRef>
          </c:val>
          <c:extLst>
            <c:ext xmlns:c16="http://schemas.microsoft.com/office/drawing/2014/chart" uri="{C3380CC4-5D6E-409C-BE32-E72D297353CC}">
              <c16:uniqueId val="{00000003-5FD5-4069-BE12-72387967C8AC}"/>
            </c:ext>
          </c:extLst>
        </c:ser>
        <c:dLbls>
          <c:showLegendKey val="0"/>
          <c:showVal val="0"/>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8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2225"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Masterstudium (neu)</a:t>
            </a:r>
            <a:endParaRPr lang="de-AT" sz="1100">
              <a:effectLst/>
            </a:endParaRPr>
          </a:p>
        </c:rich>
      </c:tx>
      <c:overlay val="0"/>
      <c:spPr>
        <a:noFill/>
        <a:ln>
          <a:noFill/>
        </a:ln>
        <a:effectLst/>
      </c:spPr>
      <c:txPr>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Anerkennbar</c:v>
          </c:tx>
          <c:spPr>
            <a:solidFill>
              <a:schemeClr val="accent1"/>
            </a:solidFill>
            <a:ln>
              <a:noFill/>
            </a:ln>
            <a:effectLst/>
          </c:spPr>
          <c:invertIfNegative val="0"/>
          <c:dLbls>
            <c:dLbl>
              <c:idx val="0"/>
              <c:tx>
                <c:rich>
                  <a:bodyPr/>
                  <a:lstStyle/>
                  <a:p>
                    <a:fld id="{DE7B338C-0843-4476-A32D-653DCC510B3A}"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neu'!$C$53</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3019-4F1C-B5EC-35F6780CC2E2}"/>
            </c:ext>
          </c:extLst>
        </c:ser>
        <c:ser>
          <c:idx val="1"/>
          <c:order val="1"/>
          <c:tx>
            <c:v>noch zu absolvieren</c:v>
          </c:tx>
          <c:spPr>
            <a:solidFill>
              <a:schemeClr val="accent2"/>
            </a:solidFill>
            <a:ln>
              <a:noFill/>
            </a:ln>
            <a:effectLst/>
          </c:spPr>
          <c:invertIfNegative val="0"/>
          <c:dLbls>
            <c:dLbl>
              <c:idx val="0"/>
              <c:tx>
                <c:rich>
                  <a:bodyPr/>
                  <a:lstStyle/>
                  <a:p>
                    <a:fld id="{D15AA6E3-FB3E-433F-8613-E79E5E536DE3}"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neu'!$F$53</c:f>
              <c:numCache>
                <c:formatCode>General</c:formatCode>
                <c:ptCount val="1"/>
                <c:pt idx="0">
                  <c:v>32</c:v>
                </c:pt>
              </c:numCache>
            </c:numRef>
          </c:val>
          <c:extLst>
            <c:ext xmlns:c16="http://schemas.microsoft.com/office/drawing/2014/chart" uri="{C3380CC4-5D6E-409C-BE32-E72D297353CC}">
              <c16:uniqueId val="{00000003-3019-4F1C-B5EC-35F6780CC2E2}"/>
            </c:ext>
          </c:extLst>
        </c:ser>
        <c:dLbls>
          <c:dLblPos val="outEnd"/>
          <c:showLegendKey val="0"/>
          <c:showVal val="1"/>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3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9050"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C$3" lockText="1"/>
</file>

<file path=xl/ctrlProps/ctrlProp10.xml><?xml version="1.0" encoding="utf-8"?>
<formControlPr xmlns="http://schemas.microsoft.com/office/spreadsheetml/2009/9/main" objectType="CheckBox" fmlaLink="$C$12" lockText="1"/>
</file>

<file path=xl/ctrlProps/ctrlProp11.xml><?xml version="1.0" encoding="utf-8"?>
<formControlPr xmlns="http://schemas.microsoft.com/office/spreadsheetml/2009/9/main" objectType="CheckBox" fmlaLink="$C$13" lockText="1"/>
</file>

<file path=xl/ctrlProps/ctrlProp12.xml><?xml version="1.0" encoding="utf-8"?>
<formControlPr xmlns="http://schemas.microsoft.com/office/spreadsheetml/2009/9/main" objectType="CheckBox" fmlaLink="$C$14" lockText="1"/>
</file>

<file path=xl/ctrlProps/ctrlProp13.xml><?xml version="1.0" encoding="utf-8"?>
<formControlPr xmlns="http://schemas.microsoft.com/office/spreadsheetml/2009/9/main" objectType="CheckBox" fmlaLink="$C$15" lockText="1"/>
</file>

<file path=xl/ctrlProps/ctrlProp14.xml><?xml version="1.0" encoding="utf-8"?>
<formControlPr xmlns="http://schemas.microsoft.com/office/spreadsheetml/2009/9/main" objectType="CheckBox" fmlaLink="$C$16" lockText="1"/>
</file>

<file path=xl/ctrlProps/ctrlProp15.xml><?xml version="1.0" encoding="utf-8"?>
<formControlPr xmlns="http://schemas.microsoft.com/office/spreadsheetml/2009/9/main" objectType="CheckBox" fmlaLink="$C$17" lockText="1"/>
</file>

<file path=xl/ctrlProps/ctrlProp16.xml><?xml version="1.0" encoding="utf-8"?>
<formControlPr xmlns="http://schemas.microsoft.com/office/spreadsheetml/2009/9/main" objectType="CheckBox" fmlaLink="$C$18" lockText="1"/>
</file>

<file path=xl/ctrlProps/ctrlProp17.xml><?xml version="1.0" encoding="utf-8"?>
<formControlPr xmlns="http://schemas.microsoft.com/office/spreadsheetml/2009/9/main" objectType="CheckBox" fmlaLink="$C$19" lockText="1"/>
</file>

<file path=xl/ctrlProps/ctrlProp18.xml><?xml version="1.0" encoding="utf-8"?>
<formControlPr xmlns="http://schemas.microsoft.com/office/spreadsheetml/2009/9/main" objectType="CheckBox" fmlaLink="$C$20" lockText="1"/>
</file>

<file path=xl/ctrlProps/ctrlProp19.xml><?xml version="1.0" encoding="utf-8"?>
<formControlPr xmlns="http://schemas.microsoft.com/office/spreadsheetml/2009/9/main" objectType="CheckBox" fmlaLink="$C$21" lockText="1"/>
</file>

<file path=xl/ctrlProps/ctrlProp2.xml><?xml version="1.0" encoding="utf-8"?>
<formControlPr xmlns="http://schemas.microsoft.com/office/spreadsheetml/2009/9/main" objectType="CheckBox" fmlaLink="$C$4" lockText="1"/>
</file>

<file path=xl/ctrlProps/ctrlProp20.xml><?xml version="1.0" encoding="utf-8"?>
<formControlPr xmlns="http://schemas.microsoft.com/office/spreadsheetml/2009/9/main" objectType="CheckBox" fmlaLink="$C$22" lockText="1"/>
</file>

<file path=xl/ctrlProps/ctrlProp21.xml><?xml version="1.0" encoding="utf-8"?>
<formControlPr xmlns="http://schemas.microsoft.com/office/spreadsheetml/2009/9/main" objectType="CheckBox" fmlaLink="$C$23" lockText="1"/>
</file>

<file path=xl/ctrlProps/ctrlProp22.xml><?xml version="1.0" encoding="utf-8"?>
<formControlPr xmlns="http://schemas.microsoft.com/office/spreadsheetml/2009/9/main" objectType="CheckBox" fmlaLink="$C$24" lockText="1"/>
</file>

<file path=xl/ctrlProps/ctrlProp23.xml><?xml version="1.0" encoding="utf-8"?>
<formControlPr xmlns="http://schemas.microsoft.com/office/spreadsheetml/2009/9/main" objectType="CheckBox" fmlaLink="$C$25" lockText="1"/>
</file>

<file path=xl/ctrlProps/ctrlProp24.xml><?xml version="1.0" encoding="utf-8"?>
<formControlPr xmlns="http://schemas.microsoft.com/office/spreadsheetml/2009/9/main" objectType="CheckBox" fmlaLink="$C$26" lockText="1"/>
</file>

<file path=xl/ctrlProps/ctrlProp25.xml><?xml version="1.0" encoding="utf-8"?>
<formControlPr xmlns="http://schemas.microsoft.com/office/spreadsheetml/2009/9/main" objectType="CheckBox" fmlaLink="$C$27" lockText="1"/>
</file>

<file path=xl/ctrlProps/ctrlProp26.xml><?xml version="1.0" encoding="utf-8"?>
<formControlPr xmlns="http://schemas.microsoft.com/office/spreadsheetml/2009/9/main" objectType="CheckBox" fmlaLink="$C$28" lockText="1"/>
</file>

<file path=xl/ctrlProps/ctrlProp27.xml><?xml version="1.0" encoding="utf-8"?>
<formControlPr xmlns="http://schemas.microsoft.com/office/spreadsheetml/2009/9/main" objectType="CheckBox" fmlaLink="$C$29" lockText="1"/>
</file>

<file path=xl/ctrlProps/ctrlProp28.xml><?xml version="1.0" encoding="utf-8"?>
<formControlPr xmlns="http://schemas.microsoft.com/office/spreadsheetml/2009/9/main" objectType="CheckBox" fmlaLink="$C$30" lockText="1"/>
</file>

<file path=xl/ctrlProps/ctrlProp29.xml><?xml version="1.0" encoding="utf-8"?>
<formControlPr xmlns="http://schemas.microsoft.com/office/spreadsheetml/2009/9/main" objectType="CheckBox" fmlaLink="$C$31" lockText="1"/>
</file>

<file path=xl/ctrlProps/ctrlProp3.xml><?xml version="1.0" encoding="utf-8"?>
<formControlPr xmlns="http://schemas.microsoft.com/office/spreadsheetml/2009/9/main" objectType="CheckBox" fmlaLink="$C$5" lockText="1"/>
</file>

<file path=xl/ctrlProps/ctrlProp30.xml><?xml version="1.0" encoding="utf-8"?>
<formControlPr xmlns="http://schemas.microsoft.com/office/spreadsheetml/2009/9/main" objectType="CheckBox" fmlaLink="$C$32" lockText="1"/>
</file>

<file path=xl/ctrlProps/ctrlProp31.xml><?xml version="1.0" encoding="utf-8"?>
<formControlPr xmlns="http://schemas.microsoft.com/office/spreadsheetml/2009/9/main" objectType="CheckBox" fmlaLink="$C$33" lockText="1"/>
</file>

<file path=xl/ctrlProps/ctrlProp4.xml><?xml version="1.0" encoding="utf-8"?>
<formControlPr xmlns="http://schemas.microsoft.com/office/spreadsheetml/2009/9/main" objectType="CheckBox" fmlaLink="$C$6" lockText="1"/>
</file>

<file path=xl/ctrlProps/ctrlProp5.xml><?xml version="1.0" encoding="utf-8"?>
<formControlPr xmlns="http://schemas.microsoft.com/office/spreadsheetml/2009/9/main" objectType="CheckBox" fmlaLink="$C$7" lockText="1"/>
</file>

<file path=xl/ctrlProps/ctrlProp6.xml><?xml version="1.0" encoding="utf-8"?>
<formControlPr xmlns="http://schemas.microsoft.com/office/spreadsheetml/2009/9/main" objectType="CheckBox" fmlaLink="$C$8" lockText="1"/>
</file>

<file path=xl/ctrlProps/ctrlProp7.xml><?xml version="1.0" encoding="utf-8"?>
<formControlPr xmlns="http://schemas.microsoft.com/office/spreadsheetml/2009/9/main" objectType="CheckBox" fmlaLink="$C$9" lockText="1"/>
</file>

<file path=xl/ctrlProps/ctrlProp8.xml><?xml version="1.0" encoding="utf-8"?>
<formControlPr xmlns="http://schemas.microsoft.com/office/spreadsheetml/2009/9/main" objectType="CheckBox" fmlaLink="$C$10" lockText="1"/>
</file>

<file path=xl/ctrlProps/ctrlProp9.xml><?xml version="1.0" encoding="utf-8"?>
<formControlPr xmlns="http://schemas.microsoft.com/office/spreadsheetml/2009/9/main" objectType="CheckBox" fmlaLink="$C$11" lockText="1"/>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66675</xdr:colOff>
          <xdr:row>1</xdr:row>
          <xdr:rowOff>142875</xdr:rowOff>
        </xdr:from>
        <xdr:to>
          <xdr:col>4</xdr:col>
          <xdr:colOff>152400</xdr:colOff>
          <xdr:row>3</xdr:row>
          <xdr:rowOff>57150</xdr:rowOff>
        </xdr:to>
        <xdr:sp macro="" textlink="">
          <xdr:nvSpPr>
            <xdr:cNvPr id="2049" name="Absolviert" descr="Absolviert"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xdr:row>
          <xdr:rowOff>133350</xdr:rowOff>
        </xdr:from>
        <xdr:to>
          <xdr:col>4</xdr:col>
          <xdr:colOff>152400</xdr:colOff>
          <xdr:row>4</xdr:row>
          <xdr:rowOff>47625</xdr:rowOff>
        </xdr:to>
        <xdr:sp macro="" textlink="">
          <xdr:nvSpPr>
            <xdr:cNvPr id="2050" name="Absolviert" descr="Absolviert"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xdr:row>
          <xdr:rowOff>123825</xdr:rowOff>
        </xdr:from>
        <xdr:to>
          <xdr:col>4</xdr:col>
          <xdr:colOff>152400</xdr:colOff>
          <xdr:row>5</xdr:row>
          <xdr:rowOff>38100</xdr:rowOff>
        </xdr:to>
        <xdr:sp macro="" textlink="">
          <xdr:nvSpPr>
            <xdr:cNvPr id="2051" name="Absolviert" descr="Absolviert"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xdr:row>
          <xdr:rowOff>133350</xdr:rowOff>
        </xdr:from>
        <xdr:to>
          <xdr:col>4</xdr:col>
          <xdr:colOff>152400</xdr:colOff>
          <xdr:row>6</xdr:row>
          <xdr:rowOff>57150</xdr:rowOff>
        </xdr:to>
        <xdr:sp macro="" textlink="">
          <xdr:nvSpPr>
            <xdr:cNvPr id="2052" name="Absolviert" descr="Absolviert"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xdr:row>
          <xdr:rowOff>133350</xdr:rowOff>
        </xdr:from>
        <xdr:to>
          <xdr:col>4</xdr:col>
          <xdr:colOff>152400</xdr:colOff>
          <xdr:row>7</xdr:row>
          <xdr:rowOff>57150</xdr:rowOff>
        </xdr:to>
        <xdr:sp macro="" textlink="">
          <xdr:nvSpPr>
            <xdr:cNvPr id="2053" name="Absolviert" descr="Absolviert"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xdr:row>
          <xdr:rowOff>133350</xdr:rowOff>
        </xdr:from>
        <xdr:to>
          <xdr:col>4</xdr:col>
          <xdr:colOff>152400</xdr:colOff>
          <xdr:row>8</xdr:row>
          <xdr:rowOff>57150</xdr:rowOff>
        </xdr:to>
        <xdr:sp macro="" textlink="">
          <xdr:nvSpPr>
            <xdr:cNvPr id="2054" name="Absolviert" descr="Absolviert"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xdr:row>
          <xdr:rowOff>133350</xdr:rowOff>
        </xdr:from>
        <xdr:to>
          <xdr:col>4</xdr:col>
          <xdr:colOff>152400</xdr:colOff>
          <xdr:row>9</xdr:row>
          <xdr:rowOff>57150</xdr:rowOff>
        </xdr:to>
        <xdr:sp macro="" textlink="">
          <xdr:nvSpPr>
            <xdr:cNvPr id="2055" name="Absolviert" descr="Absolviert"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xdr:row>
          <xdr:rowOff>133350</xdr:rowOff>
        </xdr:from>
        <xdr:to>
          <xdr:col>4</xdr:col>
          <xdr:colOff>152400</xdr:colOff>
          <xdr:row>10</xdr:row>
          <xdr:rowOff>57150</xdr:rowOff>
        </xdr:to>
        <xdr:sp macro="" textlink="">
          <xdr:nvSpPr>
            <xdr:cNvPr id="2056" name="Absolviert" descr="Absolviert"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133350</xdr:rowOff>
        </xdr:from>
        <xdr:to>
          <xdr:col>4</xdr:col>
          <xdr:colOff>152400</xdr:colOff>
          <xdr:row>11</xdr:row>
          <xdr:rowOff>57150</xdr:rowOff>
        </xdr:to>
        <xdr:sp macro="" textlink="">
          <xdr:nvSpPr>
            <xdr:cNvPr id="2057" name="Absolviert" descr="Absolviert"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xdr:row>
          <xdr:rowOff>133350</xdr:rowOff>
        </xdr:from>
        <xdr:to>
          <xdr:col>4</xdr:col>
          <xdr:colOff>152400</xdr:colOff>
          <xdr:row>12</xdr:row>
          <xdr:rowOff>57150</xdr:rowOff>
        </xdr:to>
        <xdr:sp macro="" textlink="">
          <xdr:nvSpPr>
            <xdr:cNvPr id="2058" name="Absolviert" descr="Absolviert"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xdr:row>
          <xdr:rowOff>133350</xdr:rowOff>
        </xdr:from>
        <xdr:to>
          <xdr:col>4</xdr:col>
          <xdr:colOff>152400</xdr:colOff>
          <xdr:row>13</xdr:row>
          <xdr:rowOff>57150</xdr:rowOff>
        </xdr:to>
        <xdr:sp macro="" textlink="">
          <xdr:nvSpPr>
            <xdr:cNvPr id="2059" name="Absolviert" descr="Absolviert"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xdr:row>
          <xdr:rowOff>133350</xdr:rowOff>
        </xdr:from>
        <xdr:to>
          <xdr:col>4</xdr:col>
          <xdr:colOff>152400</xdr:colOff>
          <xdr:row>14</xdr:row>
          <xdr:rowOff>57150</xdr:rowOff>
        </xdr:to>
        <xdr:sp macro="" textlink="">
          <xdr:nvSpPr>
            <xdr:cNvPr id="2060" name="Absolviert" descr="Absolviert"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xdr:row>
          <xdr:rowOff>123825</xdr:rowOff>
        </xdr:from>
        <xdr:to>
          <xdr:col>4</xdr:col>
          <xdr:colOff>152400</xdr:colOff>
          <xdr:row>15</xdr:row>
          <xdr:rowOff>47625</xdr:rowOff>
        </xdr:to>
        <xdr:sp macro="" textlink="">
          <xdr:nvSpPr>
            <xdr:cNvPr id="2061" name="Absolviert" descr="Absolviert"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xdr:row>
          <xdr:rowOff>152400</xdr:rowOff>
        </xdr:from>
        <xdr:to>
          <xdr:col>4</xdr:col>
          <xdr:colOff>152400</xdr:colOff>
          <xdr:row>16</xdr:row>
          <xdr:rowOff>57150</xdr:rowOff>
        </xdr:to>
        <xdr:sp macro="" textlink="">
          <xdr:nvSpPr>
            <xdr:cNvPr id="2062" name="Absolviert" descr="Absolviert"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xdr:row>
          <xdr:rowOff>152400</xdr:rowOff>
        </xdr:from>
        <xdr:to>
          <xdr:col>4</xdr:col>
          <xdr:colOff>152400</xdr:colOff>
          <xdr:row>17</xdr:row>
          <xdr:rowOff>57150</xdr:rowOff>
        </xdr:to>
        <xdr:sp macro="" textlink="">
          <xdr:nvSpPr>
            <xdr:cNvPr id="2063" name="Absolviert" descr="Absolviert"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xdr:row>
          <xdr:rowOff>133350</xdr:rowOff>
        </xdr:from>
        <xdr:to>
          <xdr:col>4</xdr:col>
          <xdr:colOff>152400</xdr:colOff>
          <xdr:row>18</xdr:row>
          <xdr:rowOff>57150</xdr:rowOff>
        </xdr:to>
        <xdr:sp macro="" textlink="">
          <xdr:nvSpPr>
            <xdr:cNvPr id="2064" name="Absolviert" descr="Absolviert"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xdr:row>
          <xdr:rowOff>133350</xdr:rowOff>
        </xdr:from>
        <xdr:to>
          <xdr:col>4</xdr:col>
          <xdr:colOff>152400</xdr:colOff>
          <xdr:row>19</xdr:row>
          <xdr:rowOff>57150</xdr:rowOff>
        </xdr:to>
        <xdr:sp macro="" textlink="">
          <xdr:nvSpPr>
            <xdr:cNvPr id="2065" name="Absolviert" descr="Absolviert"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18</xdr:row>
          <xdr:rowOff>133350</xdr:rowOff>
        </xdr:from>
        <xdr:to>
          <xdr:col>4</xdr:col>
          <xdr:colOff>142875</xdr:colOff>
          <xdr:row>20</xdr:row>
          <xdr:rowOff>57150</xdr:rowOff>
        </xdr:to>
        <xdr:sp macro="" textlink="">
          <xdr:nvSpPr>
            <xdr:cNvPr id="2066" name="Absolviert" descr="Absolviert" hidden="1">
              <a:extLst>
                <a:ext uri="{63B3BB69-23CF-44E3-9099-C40C66FF867C}">
                  <a14:compatExt spid="_x0000_s2066"/>
                </a:ext>
                <a:ext uri="{FF2B5EF4-FFF2-40B4-BE49-F238E27FC236}">
                  <a16:creationId xmlns:a16="http://schemas.microsoft.com/office/drawing/2014/main" id="{00000000-0008-0000-00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19</xdr:row>
          <xdr:rowOff>133350</xdr:rowOff>
        </xdr:from>
        <xdr:to>
          <xdr:col>4</xdr:col>
          <xdr:colOff>142875</xdr:colOff>
          <xdr:row>21</xdr:row>
          <xdr:rowOff>47625</xdr:rowOff>
        </xdr:to>
        <xdr:sp macro="" textlink="">
          <xdr:nvSpPr>
            <xdr:cNvPr id="2067" name="Absolviert" descr="Absolviert"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20</xdr:row>
          <xdr:rowOff>133350</xdr:rowOff>
        </xdr:from>
        <xdr:to>
          <xdr:col>4</xdr:col>
          <xdr:colOff>142875</xdr:colOff>
          <xdr:row>22</xdr:row>
          <xdr:rowOff>47625</xdr:rowOff>
        </xdr:to>
        <xdr:sp macro="" textlink="">
          <xdr:nvSpPr>
            <xdr:cNvPr id="2068" name="Absolviert" descr="Absolviert"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21</xdr:row>
          <xdr:rowOff>142875</xdr:rowOff>
        </xdr:from>
        <xdr:to>
          <xdr:col>4</xdr:col>
          <xdr:colOff>142875</xdr:colOff>
          <xdr:row>23</xdr:row>
          <xdr:rowOff>57150</xdr:rowOff>
        </xdr:to>
        <xdr:sp macro="" textlink="">
          <xdr:nvSpPr>
            <xdr:cNvPr id="2069" name="Absolviert" descr="Absolviert"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22</xdr:row>
          <xdr:rowOff>133350</xdr:rowOff>
        </xdr:from>
        <xdr:to>
          <xdr:col>4</xdr:col>
          <xdr:colOff>142875</xdr:colOff>
          <xdr:row>24</xdr:row>
          <xdr:rowOff>38100</xdr:rowOff>
        </xdr:to>
        <xdr:sp macro="" textlink="">
          <xdr:nvSpPr>
            <xdr:cNvPr id="2070" name="Absolviert" descr="Absolviert" hidden="1">
              <a:extLst>
                <a:ext uri="{63B3BB69-23CF-44E3-9099-C40C66FF867C}">
                  <a14:compatExt spid="_x0000_s2070"/>
                </a:ext>
                <a:ext uri="{FF2B5EF4-FFF2-40B4-BE49-F238E27FC236}">
                  <a16:creationId xmlns:a16="http://schemas.microsoft.com/office/drawing/2014/main" id="{00000000-0008-0000-00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23</xdr:row>
          <xdr:rowOff>142875</xdr:rowOff>
        </xdr:from>
        <xdr:to>
          <xdr:col>4</xdr:col>
          <xdr:colOff>142875</xdr:colOff>
          <xdr:row>25</xdr:row>
          <xdr:rowOff>57150</xdr:rowOff>
        </xdr:to>
        <xdr:sp macro="" textlink="">
          <xdr:nvSpPr>
            <xdr:cNvPr id="2071" name="Absolviert" descr="Absolviert"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24</xdr:row>
          <xdr:rowOff>142875</xdr:rowOff>
        </xdr:from>
        <xdr:to>
          <xdr:col>4</xdr:col>
          <xdr:colOff>142875</xdr:colOff>
          <xdr:row>26</xdr:row>
          <xdr:rowOff>66675</xdr:rowOff>
        </xdr:to>
        <xdr:sp macro="" textlink="">
          <xdr:nvSpPr>
            <xdr:cNvPr id="2072" name="Absolviert" descr="Absolviert"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25</xdr:row>
          <xdr:rowOff>133350</xdr:rowOff>
        </xdr:from>
        <xdr:to>
          <xdr:col>4</xdr:col>
          <xdr:colOff>142875</xdr:colOff>
          <xdr:row>27</xdr:row>
          <xdr:rowOff>57150</xdr:rowOff>
        </xdr:to>
        <xdr:sp macro="" textlink="">
          <xdr:nvSpPr>
            <xdr:cNvPr id="2073" name="Absolviert" descr="Absolviert" hidden="1">
              <a:extLst>
                <a:ext uri="{63B3BB69-23CF-44E3-9099-C40C66FF867C}">
                  <a14:compatExt spid="_x0000_s2073"/>
                </a:ext>
                <a:ext uri="{FF2B5EF4-FFF2-40B4-BE49-F238E27FC236}">
                  <a16:creationId xmlns:a16="http://schemas.microsoft.com/office/drawing/2014/main" id="{00000000-0008-0000-00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26</xdr:row>
          <xdr:rowOff>133350</xdr:rowOff>
        </xdr:from>
        <xdr:to>
          <xdr:col>4</xdr:col>
          <xdr:colOff>142875</xdr:colOff>
          <xdr:row>28</xdr:row>
          <xdr:rowOff>57150</xdr:rowOff>
        </xdr:to>
        <xdr:sp macro="" textlink="">
          <xdr:nvSpPr>
            <xdr:cNvPr id="2074" name="Absolviert" descr="Absolviert" hidden="1">
              <a:extLst>
                <a:ext uri="{63B3BB69-23CF-44E3-9099-C40C66FF867C}">
                  <a14:compatExt spid="_x0000_s2074"/>
                </a:ext>
                <a:ext uri="{FF2B5EF4-FFF2-40B4-BE49-F238E27FC236}">
                  <a16:creationId xmlns:a16="http://schemas.microsoft.com/office/drawing/2014/main" id="{00000000-0008-0000-00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27</xdr:row>
          <xdr:rowOff>133350</xdr:rowOff>
        </xdr:from>
        <xdr:to>
          <xdr:col>4</xdr:col>
          <xdr:colOff>142875</xdr:colOff>
          <xdr:row>29</xdr:row>
          <xdr:rowOff>57150</xdr:rowOff>
        </xdr:to>
        <xdr:sp macro="" textlink="">
          <xdr:nvSpPr>
            <xdr:cNvPr id="2075" name="Absolviert" descr="Absolviert" hidden="1">
              <a:extLst>
                <a:ext uri="{63B3BB69-23CF-44E3-9099-C40C66FF867C}">
                  <a14:compatExt spid="_x0000_s2075"/>
                </a:ext>
                <a:ext uri="{FF2B5EF4-FFF2-40B4-BE49-F238E27FC236}">
                  <a16:creationId xmlns:a16="http://schemas.microsoft.com/office/drawing/2014/main" id="{00000000-0008-0000-00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28</xdr:row>
          <xdr:rowOff>133350</xdr:rowOff>
        </xdr:from>
        <xdr:to>
          <xdr:col>4</xdr:col>
          <xdr:colOff>142875</xdr:colOff>
          <xdr:row>30</xdr:row>
          <xdr:rowOff>57150</xdr:rowOff>
        </xdr:to>
        <xdr:sp macro="" textlink="">
          <xdr:nvSpPr>
            <xdr:cNvPr id="2076" name="Absolviert" descr="Absolviert" hidden="1">
              <a:extLst>
                <a:ext uri="{63B3BB69-23CF-44E3-9099-C40C66FF867C}">
                  <a14:compatExt spid="_x0000_s2076"/>
                </a:ext>
                <a:ext uri="{FF2B5EF4-FFF2-40B4-BE49-F238E27FC236}">
                  <a16:creationId xmlns:a16="http://schemas.microsoft.com/office/drawing/2014/main" id="{00000000-0008-0000-00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29</xdr:row>
          <xdr:rowOff>133350</xdr:rowOff>
        </xdr:from>
        <xdr:to>
          <xdr:col>4</xdr:col>
          <xdr:colOff>142875</xdr:colOff>
          <xdr:row>31</xdr:row>
          <xdr:rowOff>57150</xdr:rowOff>
        </xdr:to>
        <xdr:sp macro="" textlink="">
          <xdr:nvSpPr>
            <xdr:cNvPr id="2077" name="Absolviert" descr="Absolviert" hidden="1">
              <a:extLst>
                <a:ext uri="{63B3BB69-23CF-44E3-9099-C40C66FF867C}">
                  <a14:compatExt spid="_x0000_s2077"/>
                </a:ext>
                <a:ext uri="{FF2B5EF4-FFF2-40B4-BE49-F238E27FC236}">
                  <a16:creationId xmlns:a16="http://schemas.microsoft.com/office/drawing/2014/main" id="{00000000-0008-0000-00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30</xdr:row>
          <xdr:rowOff>133350</xdr:rowOff>
        </xdr:from>
        <xdr:to>
          <xdr:col>4</xdr:col>
          <xdr:colOff>142875</xdr:colOff>
          <xdr:row>32</xdr:row>
          <xdr:rowOff>57150</xdr:rowOff>
        </xdr:to>
        <xdr:sp macro="" textlink="">
          <xdr:nvSpPr>
            <xdr:cNvPr id="2078" name="Absolviert" descr="Absolviert" hidden="1">
              <a:extLst>
                <a:ext uri="{63B3BB69-23CF-44E3-9099-C40C66FF867C}">
                  <a14:compatExt spid="_x0000_s2078"/>
                </a:ext>
                <a:ext uri="{FF2B5EF4-FFF2-40B4-BE49-F238E27FC236}">
                  <a16:creationId xmlns:a16="http://schemas.microsoft.com/office/drawing/2014/main" id="{00000000-0008-0000-00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31</xdr:row>
          <xdr:rowOff>133350</xdr:rowOff>
        </xdr:from>
        <xdr:to>
          <xdr:col>4</xdr:col>
          <xdr:colOff>142875</xdr:colOff>
          <xdr:row>33</xdr:row>
          <xdr:rowOff>47625</xdr:rowOff>
        </xdr:to>
        <xdr:sp macro="" textlink="">
          <xdr:nvSpPr>
            <xdr:cNvPr id="2079" name="Absolviert" descr="Absolviert" hidden="1">
              <a:extLst>
                <a:ext uri="{63B3BB69-23CF-44E3-9099-C40C66FF867C}">
                  <a14:compatExt spid="_x0000_s2079"/>
                </a:ext>
                <a:ext uri="{FF2B5EF4-FFF2-40B4-BE49-F238E27FC236}">
                  <a16:creationId xmlns:a16="http://schemas.microsoft.com/office/drawing/2014/main" id="{00000000-0008-0000-00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19049</xdr:colOff>
      <xdr:row>55</xdr:row>
      <xdr:rowOff>190499</xdr:rowOff>
    </xdr:from>
    <xdr:to>
      <xdr:col>1</xdr:col>
      <xdr:colOff>4238624</xdr:colOff>
      <xdr:row>71</xdr:row>
      <xdr:rowOff>22499</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9524</xdr:colOff>
      <xdr:row>56</xdr:row>
      <xdr:rowOff>0</xdr:rowOff>
    </xdr:from>
    <xdr:to>
      <xdr:col>4</xdr:col>
      <xdr:colOff>4343399</xdr:colOff>
      <xdr:row>71</xdr:row>
      <xdr:rowOff>22500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8"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17D00-668A-48CF-BB6E-3FB3CB15A781}">
  <dimension ref="A2:K42"/>
  <sheetViews>
    <sheetView tabSelected="1" workbookViewId="0">
      <selection activeCell="D24" sqref="D24"/>
    </sheetView>
  </sheetViews>
  <sheetFormatPr baseColWidth="10" defaultColWidth="9" defaultRowHeight="15" x14ac:dyDescent="0.25"/>
  <cols>
    <col min="1" max="1" width="9" style="34"/>
    <col min="2" max="2" width="106.28515625" style="34" customWidth="1"/>
    <col min="3" max="3" width="9" style="34" hidden="1" customWidth="1"/>
    <col min="4" max="4" width="4.7109375" style="34" customWidth="1"/>
    <col min="5" max="5" width="9" style="34"/>
    <col min="6" max="6" width="49.5703125" style="34" bestFit="1" customWidth="1"/>
    <col min="7" max="16384" width="9" style="34"/>
  </cols>
  <sheetData>
    <row r="2" spans="2:7" ht="15.75" thickBot="1" x14ac:dyDescent="0.3"/>
    <row r="3" spans="2:7" x14ac:dyDescent="0.25">
      <c r="B3" s="87" t="s">
        <v>23</v>
      </c>
      <c r="C3" s="84" t="b">
        <v>0</v>
      </c>
      <c r="D3" s="35"/>
      <c r="F3" s="94" t="s">
        <v>11</v>
      </c>
      <c r="G3" s="95"/>
    </row>
    <row r="4" spans="2:7" ht="15.75" thickBot="1" x14ac:dyDescent="0.3">
      <c r="B4" s="88" t="s">
        <v>53</v>
      </c>
      <c r="C4" s="85" t="b">
        <v>0</v>
      </c>
      <c r="D4" s="36"/>
      <c r="F4" s="96"/>
      <c r="G4" s="97"/>
    </row>
    <row r="5" spans="2:7" ht="14.25" customHeight="1" x14ac:dyDescent="0.25">
      <c r="B5" s="88" t="s">
        <v>24</v>
      </c>
      <c r="C5" s="85" t="b">
        <v>0</v>
      </c>
      <c r="D5" s="36"/>
      <c r="F5" s="100" t="s">
        <v>22</v>
      </c>
      <c r="G5" s="101"/>
    </row>
    <row r="6" spans="2:7" x14ac:dyDescent="0.25">
      <c r="B6" s="88" t="s">
        <v>25</v>
      </c>
      <c r="C6" s="85" t="b">
        <v>0</v>
      </c>
      <c r="D6" s="36"/>
      <c r="F6" s="102"/>
      <c r="G6" s="103"/>
    </row>
    <row r="7" spans="2:7" x14ac:dyDescent="0.25">
      <c r="B7" s="88" t="s">
        <v>54</v>
      </c>
      <c r="C7" s="85" t="b">
        <v>0</v>
      </c>
      <c r="D7" s="36"/>
      <c r="F7" s="102"/>
      <c r="G7" s="103"/>
    </row>
    <row r="8" spans="2:7" x14ac:dyDescent="0.25">
      <c r="B8" s="88" t="s">
        <v>26</v>
      </c>
      <c r="C8" s="85" t="b">
        <v>0</v>
      </c>
      <c r="D8" s="36"/>
      <c r="F8" s="102"/>
      <c r="G8" s="103"/>
    </row>
    <row r="9" spans="2:7" x14ac:dyDescent="0.25">
      <c r="B9" s="88" t="s">
        <v>95</v>
      </c>
      <c r="C9" s="85" t="b">
        <v>0</v>
      </c>
      <c r="D9" s="36"/>
      <c r="F9" s="102"/>
      <c r="G9" s="103"/>
    </row>
    <row r="10" spans="2:7" x14ac:dyDescent="0.25">
      <c r="B10" s="88" t="s">
        <v>55</v>
      </c>
      <c r="C10" s="85" t="b">
        <v>0</v>
      </c>
      <c r="D10" s="36"/>
      <c r="F10" s="102"/>
      <c r="G10" s="103"/>
    </row>
    <row r="11" spans="2:7" x14ac:dyDescent="0.25">
      <c r="B11" s="88" t="s">
        <v>56</v>
      </c>
      <c r="C11" s="85" t="b">
        <v>0</v>
      </c>
      <c r="D11" s="36"/>
      <c r="F11" s="102"/>
      <c r="G11" s="103"/>
    </row>
    <row r="12" spans="2:7" x14ac:dyDescent="0.25">
      <c r="B12" s="88" t="s">
        <v>27</v>
      </c>
      <c r="C12" s="85" t="b">
        <v>0</v>
      </c>
      <c r="D12" s="36"/>
      <c r="F12" s="102"/>
      <c r="G12" s="103"/>
    </row>
    <row r="13" spans="2:7" x14ac:dyDescent="0.25">
      <c r="B13" s="88" t="s">
        <v>28</v>
      </c>
      <c r="C13" s="85" t="b">
        <v>0</v>
      </c>
      <c r="D13" s="36"/>
      <c r="F13" s="102"/>
      <c r="G13" s="103"/>
    </row>
    <row r="14" spans="2:7" x14ac:dyDescent="0.25">
      <c r="B14" s="88" t="s">
        <v>57</v>
      </c>
      <c r="C14" s="85" t="b">
        <v>0</v>
      </c>
      <c r="D14" s="36"/>
      <c r="F14" s="102"/>
      <c r="G14" s="103"/>
    </row>
    <row r="15" spans="2:7" x14ac:dyDescent="0.25">
      <c r="B15" s="88" t="s">
        <v>29</v>
      </c>
      <c r="C15" s="85" t="b">
        <v>0</v>
      </c>
      <c r="D15" s="36"/>
      <c r="F15" s="102"/>
      <c r="G15" s="103"/>
    </row>
    <row r="16" spans="2:7" ht="15.75" customHeight="1" x14ac:dyDescent="0.25">
      <c r="B16" s="88" t="s">
        <v>30</v>
      </c>
      <c r="C16" s="86" t="b">
        <v>0</v>
      </c>
      <c r="D16" s="37"/>
      <c r="F16" s="102"/>
      <c r="G16" s="103"/>
    </row>
    <row r="17" spans="2:11" x14ac:dyDescent="0.25">
      <c r="B17" s="88" t="s">
        <v>31</v>
      </c>
      <c r="C17" s="85" t="b">
        <v>0</v>
      </c>
      <c r="D17" s="36"/>
      <c r="F17" s="102"/>
      <c r="G17" s="103"/>
    </row>
    <row r="18" spans="2:11" x14ac:dyDescent="0.25">
      <c r="B18" s="88" t="s">
        <v>32</v>
      </c>
      <c r="C18" s="85" t="b">
        <v>0</v>
      </c>
      <c r="D18" s="36"/>
      <c r="F18" s="102"/>
      <c r="G18" s="103"/>
    </row>
    <row r="19" spans="2:11" x14ac:dyDescent="0.25">
      <c r="B19" s="88" t="s">
        <v>58</v>
      </c>
      <c r="C19" s="85" t="b">
        <v>0</v>
      </c>
      <c r="D19" s="36"/>
      <c r="F19" s="102"/>
      <c r="G19" s="103"/>
    </row>
    <row r="20" spans="2:11" x14ac:dyDescent="0.25">
      <c r="B20" s="89" t="s">
        <v>33</v>
      </c>
      <c r="C20" s="85" t="b">
        <v>0</v>
      </c>
      <c r="D20" s="36"/>
      <c r="F20" s="102"/>
      <c r="G20" s="103"/>
    </row>
    <row r="21" spans="2:11" ht="15.75" thickBot="1" x14ac:dyDescent="0.3">
      <c r="B21" s="88" t="s">
        <v>59</v>
      </c>
      <c r="C21" s="85" t="b">
        <v>0</v>
      </c>
      <c r="D21" s="36"/>
      <c r="F21" s="104"/>
      <c r="G21" s="105"/>
    </row>
    <row r="22" spans="2:11" x14ac:dyDescent="0.25">
      <c r="B22" s="88" t="s">
        <v>60</v>
      </c>
      <c r="C22" s="85" t="b">
        <v>0</v>
      </c>
      <c r="D22" s="36"/>
    </row>
    <row r="23" spans="2:11" x14ac:dyDescent="0.25">
      <c r="B23" s="88" t="s">
        <v>34</v>
      </c>
      <c r="C23" s="85" t="b">
        <v>0</v>
      </c>
      <c r="D23" s="36"/>
      <c r="F23" s="98" t="s">
        <v>111</v>
      </c>
      <c r="G23" s="98"/>
    </row>
    <row r="24" spans="2:11" x14ac:dyDescent="0.25">
      <c r="B24" s="88" t="s">
        <v>35</v>
      </c>
      <c r="C24" s="85" t="b">
        <v>0</v>
      </c>
      <c r="D24" s="36"/>
      <c r="K24" s="91"/>
    </row>
    <row r="25" spans="2:11" x14ac:dyDescent="0.25">
      <c r="B25" s="88" t="s">
        <v>36</v>
      </c>
      <c r="C25" s="85" t="b">
        <v>0</v>
      </c>
      <c r="D25" s="36"/>
    </row>
    <row r="26" spans="2:11" x14ac:dyDescent="0.25">
      <c r="B26" s="88" t="s">
        <v>61</v>
      </c>
      <c r="C26" s="85" t="b">
        <v>0</v>
      </c>
      <c r="D26" s="36"/>
    </row>
    <row r="27" spans="2:11" x14ac:dyDescent="0.25">
      <c r="B27" s="88" t="s">
        <v>62</v>
      </c>
      <c r="C27" s="85" t="b">
        <v>0</v>
      </c>
      <c r="D27" s="36"/>
    </row>
    <row r="28" spans="2:11" x14ac:dyDescent="0.25">
      <c r="B28" s="88" t="s">
        <v>63</v>
      </c>
      <c r="C28" s="85" t="b">
        <v>0</v>
      </c>
      <c r="D28" s="36"/>
    </row>
    <row r="29" spans="2:11" x14ac:dyDescent="0.25">
      <c r="B29" s="88" t="s">
        <v>108</v>
      </c>
      <c r="C29" s="85" t="b">
        <v>0</v>
      </c>
      <c r="D29" s="36"/>
    </row>
    <row r="30" spans="2:11" x14ac:dyDescent="0.25">
      <c r="B30" s="88" t="s">
        <v>37</v>
      </c>
      <c r="C30" s="85" t="b">
        <v>0</v>
      </c>
      <c r="D30" s="36"/>
    </row>
    <row r="31" spans="2:11" x14ac:dyDescent="0.25">
      <c r="B31" s="88" t="s">
        <v>64</v>
      </c>
      <c r="C31" s="85" t="b">
        <v>0</v>
      </c>
      <c r="D31" s="36"/>
    </row>
    <row r="32" spans="2:11" x14ac:dyDescent="0.25">
      <c r="B32" s="88" t="s">
        <v>38</v>
      </c>
      <c r="C32" s="85" t="b">
        <v>0</v>
      </c>
      <c r="D32" s="36"/>
    </row>
    <row r="33" spans="1:4" ht="15.75" thickBot="1" x14ac:dyDescent="0.3">
      <c r="B33" s="90" t="s">
        <v>109</v>
      </c>
      <c r="C33" s="92" t="b">
        <v>0</v>
      </c>
      <c r="D33" s="93"/>
    </row>
    <row r="35" spans="1:4" ht="18.75" customHeight="1" x14ac:dyDescent="0.35">
      <c r="A35" s="99"/>
      <c r="B35" s="99"/>
      <c r="C35" s="99"/>
      <c r="D35" s="99"/>
    </row>
    <row r="37" spans="1:4" ht="15.75" thickBot="1" x14ac:dyDescent="0.3"/>
    <row r="38" spans="1:4" x14ac:dyDescent="0.25">
      <c r="B38" s="68" t="s">
        <v>12</v>
      </c>
      <c r="C38"/>
    </row>
    <row r="39" spans="1:4" x14ac:dyDescent="0.25">
      <c r="B39" s="74" t="s">
        <v>39</v>
      </c>
      <c r="C39"/>
    </row>
    <row r="40" spans="1:4" x14ac:dyDescent="0.25">
      <c r="B40" s="74" t="s">
        <v>40</v>
      </c>
      <c r="C40"/>
    </row>
    <row r="41" spans="1:4" x14ac:dyDescent="0.25">
      <c r="B41" s="74" t="s">
        <v>41</v>
      </c>
      <c r="C41"/>
    </row>
    <row r="42" spans="1:4" ht="15.75" thickBot="1" x14ac:dyDescent="0.3">
      <c r="B42" s="70" t="s">
        <v>65</v>
      </c>
      <c r="C42"/>
    </row>
  </sheetData>
  <sheetProtection algorithmName="SHA-512" hashValue="cj+R0qh509dyqdQ3QpyUjSTBz4KIK+gglYOCZU8jcqqoMlYvh13zU+xWq5WArRgzS/ntBtC6Hocy/b6IQkpP+Q==" saltValue="KBdXLlnbVPrIKIIurpH08w==" spinCount="100000" sheet="1" selectLockedCells="1"/>
  <mergeCells count="4">
    <mergeCell ref="F3:G4"/>
    <mergeCell ref="F23:G23"/>
    <mergeCell ref="A35:D35"/>
    <mergeCell ref="F5:G21"/>
  </mergeCells>
  <pageMargins left="0.7" right="0.7" top="0.75" bottom="0.75" header="0.3" footer="0.3"/>
  <pageSetup paperSize="9" orientation="portrait"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Absolviert">
              <controlPr defaultSize="0" autoFill="0" autoLine="0" autoPict="0" altText="Absolviert">
                <anchor moveWithCells="1">
                  <from>
                    <xdr:col>3</xdr:col>
                    <xdr:colOff>66675</xdr:colOff>
                    <xdr:row>1</xdr:row>
                    <xdr:rowOff>142875</xdr:rowOff>
                  </from>
                  <to>
                    <xdr:col>4</xdr:col>
                    <xdr:colOff>152400</xdr:colOff>
                    <xdr:row>3</xdr:row>
                    <xdr:rowOff>57150</xdr:rowOff>
                  </to>
                </anchor>
              </controlPr>
            </control>
          </mc:Choice>
        </mc:AlternateContent>
        <mc:AlternateContent xmlns:mc="http://schemas.openxmlformats.org/markup-compatibility/2006">
          <mc:Choice Requires="x14">
            <control shapeId="2050" r:id="rId5" name="Check Box 2">
              <controlPr defaultSize="0" autoFill="0" autoLine="0" autoPict="0" altText="Absolviert">
                <anchor moveWithCells="1">
                  <from>
                    <xdr:col>3</xdr:col>
                    <xdr:colOff>66675</xdr:colOff>
                    <xdr:row>2</xdr:row>
                    <xdr:rowOff>133350</xdr:rowOff>
                  </from>
                  <to>
                    <xdr:col>4</xdr:col>
                    <xdr:colOff>152400</xdr:colOff>
                    <xdr:row>4</xdr:row>
                    <xdr:rowOff>47625</xdr:rowOff>
                  </to>
                </anchor>
              </controlPr>
            </control>
          </mc:Choice>
        </mc:AlternateContent>
        <mc:AlternateContent xmlns:mc="http://schemas.openxmlformats.org/markup-compatibility/2006">
          <mc:Choice Requires="x14">
            <control shapeId="2051" r:id="rId6" name="Check Box 3">
              <controlPr defaultSize="0" autoFill="0" autoLine="0" autoPict="0" altText="Absolviert">
                <anchor moveWithCells="1">
                  <from>
                    <xdr:col>3</xdr:col>
                    <xdr:colOff>66675</xdr:colOff>
                    <xdr:row>3</xdr:row>
                    <xdr:rowOff>123825</xdr:rowOff>
                  </from>
                  <to>
                    <xdr:col>4</xdr:col>
                    <xdr:colOff>152400</xdr:colOff>
                    <xdr:row>5</xdr:row>
                    <xdr:rowOff>38100</xdr:rowOff>
                  </to>
                </anchor>
              </controlPr>
            </control>
          </mc:Choice>
        </mc:AlternateContent>
        <mc:AlternateContent xmlns:mc="http://schemas.openxmlformats.org/markup-compatibility/2006">
          <mc:Choice Requires="x14">
            <control shapeId="2052" r:id="rId7" name="Check Box 4">
              <controlPr defaultSize="0" autoFill="0" autoLine="0" autoPict="0" altText="Absolviert">
                <anchor moveWithCells="1">
                  <from>
                    <xdr:col>3</xdr:col>
                    <xdr:colOff>66675</xdr:colOff>
                    <xdr:row>4</xdr:row>
                    <xdr:rowOff>133350</xdr:rowOff>
                  </from>
                  <to>
                    <xdr:col>4</xdr:col>
                    <xdr:colOff>152400</xdr:colOff>
                    <xdr:row>6</xdr:row>
                    <xdr:rowOff>57150</xdr:rowOff>
                  </to>
                </anchor>
              </controlPr>
            </control>
          </mc:Choice>
        </mc:AlternateContent>
        <mc:AlternateContent xmlns:mc="http://schemas.openxmlformats.org/markup-compatibility/2006">
          <mc:Choice Requires="x14">
            <control shapeId="2053" r:id="rId8" name="Check Box 5">
              <controlPr defaultSize="0" autoFill="0" autoLine="0" autoPict="0" altText="Absolviert">
                <anchor moveWithCells="1">
                  <from>
                    <xdr:col>3</xdr:col>
                    <xdr:colOff>66675</xdr:colOff>
                    <xdr:row>5</xdr:row>
                    <xdr:rowOff>133350</xdr:rowOff>
                  </from>
                  <to>
                    <xdr:col>4</xdr:col>
                    <xdr:colOff>152400</xdr:colOff>
                    <xdr:row>7</xdr:row>
                    <xdr:rowOff>57150</xdr:rowOff>
                  </to>
                </anchor>
              </controlPr>
            </control>
          </mc:Choice>
        </mc:AlternateContent>
        <mc:AlternateContent xmlns:mc="http://schemas.openxmlformats.org/markup-compatibility/2006">
          <mc:Choice Requires="x14">
            <control shapeId="2054" r:id="rId9" name="Check Box 6">
              <controlPr defaultSize="0" autoFill="0" autoLine="0" autoPict="0" altText="Absolviert">
                <anchor moveWithCells="1">
                  <from>
                    <xdr:col>3</xdr:col>
                    <xdr:colOff>66675</xdr:colOff>
                    <xdr:row>6</xdr:row>
                    <xdr:rowOff>133350</xdr:rowOff>
                  </from>
                  <to>
                    <xdr:col>4</xdr:col>
                    <xdr:colOff>152400</xdr:colOff>
                    <xdr:row>8</xdr:row>
                    <xdr:rowOff>57150</xdr:rowOff>
                  </to>
                </anchor>
              </controlPr>
            </control>
          </mc:Choice>
        </mc:AlternateContent>
        <mc:AlternateContent xmlns:mc="http://schemas.openxmlformats.org/markup-compatibility/2006">
          <mc:Choice Requires="x14">
            <control shapeId="2055" r:id="rId10" name="Check Box 7">
              <controlPr defaultSize="0" autoFill="0" autoLine="0" autoPict="0" altText="Absolviert">
                <anchor moveWithCells="1">
                  <from>
                    <xdr:col>3</xdr:col>
                    <xdr:colOff>66675</xdr:colOff>
                    <xdr:row>7</xdr:row>
                    <xdr:rowOff>133350</xdr:rowOff>
                  </from>
                  <to>
                    <xdr:col>4</xdr:col>
                    <xdr:colOff>152400</xdr:colOff>
                    <xdr:row>9</xdr:row>
                    <xdr:rowOff>57150</xdr:rowOff>
                  </to>
                </anchor>
              </controlPr>
            </control>
          </mc:Choice>
        </mc:AlternateContent>
        <mc:AlternateContent xmlns:mc="http://schemas.openxmlformats.org/markup-compatibility/2006">
          <mc:Choice Requires="x14">
            <control shapeId="2056" r:id="rId11" name="Check Box 8">
              <controlPr defaultSize="0" autoFill="0" autoLine="0" autoPict="0" altText="Absolviert">
                <anchor moveWithCells="1">
                  <from>
                    <xdr:col>3</xdr:col>
                    <xdr:colOff>66675</xdr:colOff>
                    <xdr:row>8</xdr:row>
                    <xdr:rowOff>133350</xdr:rowOff>
                  </from>
                  <to>
                    <xdr:col>4</xdr:col>
                    <xdr:colOff>152400</xdr:colOff>
                    <xdr:row>10</xdr:row>
                    <xdr:rowOff>57150</xdr:rowOff>
                  </to>
                </anchor>
              </controlPr>
            </control>
          </mc:Choice>
        </mc:AlternateContent>
        <mc:AlternateContent xmlns:mc="http://schemas.openxmlformats.org/markup-compatibility/2006">
          <mc:Choice Requires="x14">
            <control shapeId="2057" r:id="rId12" name="Check Box 9">
              <controlPr defaultSize="0" autoFill="0" autoLine="0" autoPict="0" altText="Absolviert">
                <anchor moveWithCells="1">
                  <from>
                    <xdr:col>3</xdr:col>
                    <xdr:colOff>66675</xdr:colOff>
                    <xdr:row>9</xdr:row>
                    <xdr:rowOff>133350</xdr:rowOff>
                  </from>
                  <to>
                    <xdr:col>4</xdr:col>
                    <xdr:colOff>152400</xdr:colOff>
                    <xdr:row>11</xdr:row>
                    <xdr:rowOff>57150</xdr:rowOff>
                  </to>
                </anchor>
              </controlPr>
            </control>
          </mc:Choice>
        </mc:AlternateContent>
        <mc:AlternateContent xmlns:mc="http://schemas.openxmlformats.org/markup-compatibility/2006">
          <mc:Choice Requires="x14">
            <control shapeId="2058" r:id="rId13" name="Check Box 10">
              <controlPr defaultSize="0" autoFill="0" autoLine="0" autoPict="0" altText="Absolviert">
                <anchor moveWithCells="1">
                  <from>
                    <xdr:col>3</xdr:col>
                    <xdr:colOff>66675</xdr:colOff>
                    <xdr:row>10</xdr:row>
                    <xdr:rowOff>133350</xdr:rowOff>
                  </from>
                  <to>
                    <xdr:col>4</xdr:col>
                    <xdr:colOff>152400</xdr:colOff>
                    <xdr:row>12</xdr:row>
                    <xdr:rowOff>57150</xdr:rowOff>
                  </to>
                </anchor>
              </controlPr>
            </control>
          </mc:Choice>
        </mc:AlternateContent>
        <mc:AlternateContent xmlns:mc="http://schemas.openxmlformats.org/markup-compatibility/2006">
          <mc:Choice Requires="x14">
            <control shapeId="2059" r:id="rId14" name="Check Box 11">
              <controlPr defaultSize="0" autoFill="0" autoLine="0" autoPict="0" altText="Absolviert">
                <anchor moveWithCells="1">
                  <from>
                    <xdr:col>3</xdr:col>
                    <xdr:colOff>66675</xdr:colOff>
                    <xdr:row>11</xdr:row>
                    <xdr:rowOff>133350</xdr:rowOff>
                  </from>
                  <to>
                    <xdr:col>4</xdr:col>
                    <xdr:colOff>152400</xdr:colOff>
                    <xdr:row>13</xdr:row>
                    <xdr:rowOff>57150</xdr:rowOff>
                  </to>
                </anchor>
              </controlPr>
            </control>
          </mc:Choice>
        </mc:AlternateContent>
        <mc:AlternateContent xmlns:mc="http://schemas.openxmlformats.org/markup-compatibility/2006">
          <mc:Choice Requires="x14">
            <control shapeId="2060" r:id="rId15" name="Check Box 12">
              <controlPr defaultSize="0" autoFill="0" autoLine="0" autoPict="0" altText="Absolviert">
                <anchor moveWithCells="1">
                  <from>
                    <xdr:col>3</xdr:col>
                    <xdr:colOff>66675</xdr:colOff>
                    <xdr:row>12</xdr:row>
                    <xdr:rowOff>133350</xdr:rowOff>
                  </from>
                  <to>
                    <xdr:col>4</xdr:col>
                    <xdr:colOff>152400</xdr:colOff>
                    <xdr:row>14</xdr:row>
                    <xdr:rowOff>57150</xdr:rowOff>
                  </to>
                </anchor>
              </controlPr>
            </control>
          </mc:Choice>
        </mc:AlternateContent>
        <mc:AlternateContent xmlns:mc="http://schemas.openxmlformats.org/markup-compatibility/2006">
          <mc:Choice Requires="x14">
            <control shapeId="2061" r:id="rId16" name="Check Box 13">
              <controlPr defaultSize="0" autoFill="0" autoLine="0" autoPict="0" altText="Absolviert">
                <anchor moveWithCells="1">
                  <from>
                    <xdr:col>3</xdr:col>
                    <xdr:colOff>66675</xdr:colOff>
                    <xdr:row>13</xdr:row>
                    <xdr:rowOff>123825</xdr:rowOff>
                  </from>
                  <to>
                    <xdr:col>4</xdr:col>
                    <xdr:colOff>152400</xdr:colOff>
                    <xdr:row>15</xdr:row>
                    <xdr:rowOff>47625</xdr:rowOff>
                  </to>
                </anchor>
              </controlPr>
            </control>
          </mc:Choice>
        </mc:AlternateContent>
        <mc:AlternateContent xmlns:mc="http://schemas.openxmlformats.org/markup-compatibility/2006">
          <mc:Choice Requires="x14">
            <control shapeId="2062" r:id="rId17" name="Check Box 14">
              <controlPr defaultSize="0" autoFill="0" autoLine="0" autoPict="0" altText="Absolviert">
                <anchor moveWithCells="1">
                  <from>
                    <xdr:col>3</xdr:col>
                    <xdr:colOff>66675</xdr:colOff>
                    <xdr:row>14</xdr:row>
                    <xdr:rowOff>152400</xdr:rowOff>
                  </from>
                  <to>
                    <xdr:col>4</xdr:col>
                    <xdr:colOff>152400</xdr:colOff>
                    <xdr:row>16</xdr:row>
                    <xdr:rowOff>57150</xdr:rowOff>
                  </to>
                </anchor>
              </controlPr>
            </control>
          </mc:Choice>
        </mc:AlternateContent>
        <mc:AlternateContent xmlns:mc="http://schemas.openxmlformats.org/markup-compatibility/2006">
          <mc:Choice Requires="x14">
            <control shapeId="2063" r:id="rId18" name="Check Box 15">
              <controlPr defaultSize="0" autoFill="0" autoLine="0" autoPict="0" altText="Absolviert">
                <anchor moveWithCells="1">
                  <from>
                    <xdr:col>3</xdr:col>
                    <xdr:colOff>66675</xdr:colOff>
                    <xdr:row>15</xdr:row>
                    <xdr:rowOff>152400</xdr:rowOff>
                  </from>
                  <to>
                    <xdr:col>4</xdr:col>
                    <xdr:colOff>152400</xdr:colOff>
                    <xdr:row>17</xdr:row>
                    <xdr:rowOff>57150</xdr:rowOff>
                  </to>
                </anchor>
              </controlPr>
            </control>
          </mc:Choice>
        </mc:AlternateContent>
        <mc:AlternateContent xmlns:mc="http://schemas.openxmlformats.org/markup-compatibility/2006">
          <mc:Choice Requires="x14">
            <control shapeId="2064" r:id="rId19" name="Check Box 16">
              <controlPr defaultSize="0" autoFill="0" autoLine="0" autoPict="0" altText="Absolviert">
                <anchor moveWithCells="1">
                  <from>
                    <xdr:col>3</xdr:col>
                    <xdr:colOff>66675</xdr:colOff>
                    <xdr:row>16</xdr:row>
                    <xdr:rowOff>133350</xdr:rowOff>
                  </from>
                  <to>
                    <xdr:col>4</xdr:col>
                    <xdr:colOff>152400</xdr:colOff>
                    <xdr:row>18</xdr:row>
                    <xdr:rowOff>57150</xdr:rowOff>
                  </to>
                </anchor>
              </controlPr>
            </control>
          </mc:Choice>
        </mc:AlternateContent>
        <mc:AlternateContent xmlns:mc="http://schemas.openxmlformats.org/markup-compatibility/2006">
          <mc:Choice Requires="x14">
            <control shapeId="2065" r:id="rId20" name="Check Box 17">
              <controlPr defaultSize="0" autoFill="0" autoLine="0" autoPict="0" altText="Absolviert">
                <anchor moveWithCells="1">
                  <from>
                    <xdr:col>3</xdr:col>
                    <xdr:colOff>66675</xdr:colOff>
                    <xdr:row>17</xdr:row>
                    <xdr:rowOff>133350</xdr:rowOff>
                  </from>
                  <to>
                    <xdr:col>4</xdr:col>
                    <xdr:colOff>152400</xdr:colOff>
                    <xdr:row>19</xdr:row>
                    <xdr:rowOff>57150</xdr:rowOff>
                  </to>
                </anchor>
              </controlPr>
            </control>
          </mc:Choice>
        </mc:AlternateContent>
        <mc:AlternateContent xmlns:mc="http://schemas.openxmlformats.org/markup-compatibility/2006">
          <mc:Choice Requires="x14">
            <control shapeId="2066" r:id="rId21" name="Check Box 18">
              <controlPr defaultSize="0" autoFill="0" autoLine="0" autoPict="0" altText="Absolviert">
                <anchor moveWithCells="1">
                  <from>
                    <xdr:col>3</xdr:col>
                    <xdr:colOff>57150</xdr:colOff>
                    <xdr:row>18</xdr:row>
                    <xdr:rowOff>133350</xdr:rowOff>
                  </from>
                  <to>
                    <xdr:col>4</xdr:col>
                    <xdr:colOff>142875</xdr:colOff>
                    <xdr:row>20</xdr:row>
                    <xdr:rowOff>57150</xdr:rowOff>
                  </to>
                </anchor>
              </controlPr>
            </control>
          </mc:Choice>
        </mc:AlternateContent>
        <mc:AlternateContent xmlns:mc="http://schemas.openxmlformats.org/markup-compatibility/2006">
          <mc:Choice Requires="x14">
            <control shapeId="2067" r:id="rId22" name="Check Box 19">
              <controlPr defaultSize="0" autoFill="0" autoLine="0" autoPict="0" altText="Absolviert">
                <anchor moveWithCells="1">
                  <from>
                    <xdr:col>3</xdr:col>
                    <xdr:colOff>57150</xdr:colOff>
                    <xdr:row>19</xdr:row>
                    <xdr:rowOff>133350</xdr:rowOff>
                  </from>
                  <to>
                    <xdr:col>4</xdr:col>
                    <xdr:colOff>142875</xdr:colOff>
                    <xdr:row>21</xdr:row>
                    <xdr:rowOff>47625</xdr:rowOff>
                  </to>
                </anchor>
              </controlPr>
            </control>
          </mc:Choice>
        </mc:AlternateContent>
        <mc:AlternateContent xmlns:mc="http://schemas.openxmlformats.org/markup-compatibility/2006">
          <mc:Choice Requires="x14">
            <control shapeId="2068" r:id="rId23" name="Check Box 20">
              <controlPr defaultSize="0" autoFill="0" autoLine="0" autoPict="0" altText="Absolviert">
                <anchor moveWithCells="1">
                  <from>
                    <xdr:col>3</xdr:col>
                    <xdr:colOff>57150</xdr:colOff>
                    <xdr:row>20</xdr:row>
                    <xdr:rowOff>133350</xdr:rowOff>
                  </from>
                  <to>
                    <xdr:col>4</xdr:col>
                    <xdr:colOff>142875</xdr:colOff>
                    <xdr:row>22</xdr:row>
                    <xdr:rowOff>47625</xdr:rowOff>
                  </to>
                </anchor>
              </controlPr>
            </control>
          </mc:Choice>
        </mc:AlternateContent>
        <mc:AlternateContent xmlns:mc="http://schemas.openxmlformats.org/markup-compatibility/2006">
          <mc:Choice Requires="x14">
            <control shapeId="2069" r:id="rId24" name="Check Box 21">
              <controlPr defaultSize="0" autoFill="0" autoLine="0" autoPict="0" altText="Absolviert">
                <anchor moveWithCells="1">
                  <from>
                    <xdr:col>3</xdr:col>
                    <xdr:colOff>57150</xdr:colOff>
                    <xdr:row>21</xdr:row>
                    <xdr:rowOff>142875</xdr:rowOff>
                  </from>
                  <to>
                    <xdr:col>4</xdr:col>
                    <xdr:colOff>142875</xdr:colOff>
                    <xdr:row>23</xdr:row>
                    <xdr:rowOff>57150</xdr:rowOff>
                  </to>
                </anchor>
              </controlPr>
            </control>
          </mc:Choice>
        </mc:AlternateContent>
        <mc:AlternateContent xmlns:mc="http://schemas.openxmlformats.org/markup-compatibility/2006">
          <mc:Choice Requires="x14">
            <control shapeId="2070" r:id="rId25" name="Check Box 22">
              <controlPr defaultSize="0" autoFill="0" autoLine="0" autoPict="0" altText="Absolviert">
                <anchor moveWithCells="1">
                  <from>
                    <xdr:col>3</xdr:col>
                    <xdr:colOff>57150</xdr:colOff>
                    <xdr:row>22</xdr:row>
                    <xdr:rowOff>133350</xdr:rowOff>
                  </from>
                  <to>
                    <xdr:col>4</xdr:col>
                    <xdr:colOff>142875</xdr:colOff>
                    <xdr:row>24</xdr:row>
                    <xdr:rowOff>38100</xdr:rowOff>
                  </to>
                </anchor>
              </controlPr>
            </control>
          </mc:Choice>
        </mc:AlternateContent>
        <mc:AlternateContent xmlns:mc="http://schemas.openxmlformats.org/markup-compatibility/2006">
          <mc:Choice Requires="x14">
            <control shapeId="2071" r:id="rId26" name="Check Box 23">
              <controlPr defaultSize="0" autoFill="0" autoLine="0" autoPict="0" altText="Absolviert">
                <anchor moveWithCells="1">
                  <from>
                    <xdr:col>3</xdr:col>
                    <xdr:colOff>57150</xdr:colOff>
                    <xdr:row>23</xdr:row>
                    <xdr:rowOff>142875</xdr:rowOff>
                  </from>
                  <to>
                    <xdr:col>4</xdr:col>
                    <xdr:colOff>142875</xdr:colOff>
                    <xdr:row>25</xdr:row>
                    <xdr:rowOff>57150</xdr:rowOff>
                  </to>
                </anchor>
              </controlPr>
            </control>
          </mc:Choice>
        </mc:AlternateContent>
        <mc:AlternateContent xmlns:mc="http://schemas.openxmlformats.org/markup-compatibility/2006">
          <mc:Choice Requires="x14">
            <control shapeId="2072" r:id="rId27" name="Check Box 24">
              <controlPr defaultSize="0" autoFill="0" autoLine="0" autoPict="0" altText="Absolviert">
                <anchor moveWithCells="1">
                  <from>
                    <xdr:col>3</xdr:col>
                    <xdr:colOff>57150</xdr:colOff>
                    <xdr:row>24</xdr:row>
                    <xdr:rowOff>142875</xdr:rowOff>
                  </from>
                  <to>
                    <xdr:col>4</xdr:col>
                    <xdr:colOff>142875</xdr:colOff>
                    <xdr:row>26</xdr:row>
                    <xdr:rowOff>66675</xdr:rowOff>
                  </to>
                </anchor>
              </controlPr>
            </control>
          </mc:Choice>
        </mc:AlternateContent>
        <mc:AlternateContent xmlns:mc="http://schemas.openxmlformats.org/markup-compatibility/2006">
          <mc:Choice Requires="x14">
            <control shapeId="2073" r:id="rId28" name="Check Box 25">
              <controlPr defaultSize="0" autoFill="0" autoLine="0" autoPict="0" altText="Absolviert">
                <anchor moveWithCells="1">
                  <from>
                    <xdr:col>3</xdr:col>
                    <xdr:colOff>57150</xdr:colOff>
                    <xdr:row>25</xdr:row>
                    <xdr:rowOff>133350</xdr:rowOff>
                  </from>
                  <to>
                    <xdr:col>4</xdr:col>
                    <xdr:colOff>142875</xdr:colOff>
                    <xdr:row>27</xdr:row>
                    <xdr:rowOff>57150</xdr:rowOff>
                  </to>
                </anchor>
              </controlPr>
            </control>
          </mc:Choice>
        </mc:AlternateContent>
        <mc:AlternateContent xmlns:mc="http://schemas.openxmlformats.org/markup-compatibility/2006">
          <mc:Choice Requires="x14">
            <control shapeId="2074" r:id="rId29" name="Check Box 26">
              <controlPr defaultSize="0" autoFill="0" autoLine="0" autoPict="0" altText="Absolviert">
                <anchor moveWithCells="1">
                  <from>
                    <xdr:col>3</xdr:col>
                    <xdr:colOff>57150</xdr:colOff>
                    <xdr:row>26</xdr:row>
                    <xdr:rowOff>133350</xdr:rowOff>
                  </from>
                  <to>
                    <xdr:col>4</xdr:col>
                    <xdr:colOff>142875</xdr:colOff>
                    <xdr:row>28</xdr:row>
                    <xdr:rowOff>57150</xdr:rowOff>
                  </to>
                </anchor>
              </controlPr>
            </control>
          </mc:Choice>
        </mc:AlternateContent>
        <mc:AlternateContent xmlns:mc="http://schemas.openxmlformats.org/markup-compatibility/2006">
          <mc:Choice Requires="x14">
            <control shapeId="2075" r:id="rId30" name="Check Box 27">
              <controlPr defaultSize="0" autoFill="0" autoLine="0" autoPict="0" altText="Absolviert">
                <anchor moveWithCells="1">
                  <from>
                    <xdr:col>3</xdr:col>
                    <xdr:colOff>57150</xdr:colOff>
                    <xdr:row>27</xdr:row>
                    <xdr:rowOff>133350</xdr:rowOff>
                  </from>
                  <to>
                    <xdr:col>4</xdr:col>
                    <xdr:colOff>142875</xdr:colOff>
                    <xdr:row>29</xdr:row>
                    <xdr:rowOff>57150</xdr:rowOff>
                  </to>
                </anchor>
              </controlPr>
            </control>
          </mc:Choice>
        </mc:AlternateContent>
        <mc:AlternateContent xmlns:mc="http://schemas.openxmlformats.org/markup-compatibility/2006">
          <mc:Choice Requires="x14">
            <control shapeId="2076" r:id="rId31" name="Check Box 28">
              <controlPr defaultSize="0" autoFill="0" autoLine="0" autoPict="0" altText="Absolviert">
                <anchor moveWithCells="1">
                  <from>
                    <xdr:col>3</xdr:col>
                    <xdr:colOff>57150</xdr:colOff>
                    <xdr:row>28</xdr:row>
                    <xdr:rowOff>133350</xdr:rowOff>
                  </from>
                  <to>
                    <xdr:col>4</xdr:col>
                    <xdr:colOff>142875</xdr:colOff>
                    <xdr:row>30</xdr:row>
                    <xdr:rowOff>57150</xdr:rowOff>
                  </to>
                </anchor>
              </controlPr>
            </control>
          </mc:Choice>
        </mc:AlternateContent>
        <mc:AlternateContent xmlns:mc="http://schemas.openxmlformats.org/markup-compatibility/2006">
          <mc:Choice Requires="x14">
            <control shapeId="2077" r:id="rId32" name="Check Box 29">
              <controlPr defaultSize="0" autoFill="0" autoLine="0" autoPict="0" altText="Absolviert">
                <anchor moveWithCells="1">
                  <from>
                    <xdr:col>3</xdr:col>
                    <xdr:colOff>57150</xdr:colOff>
                    <xdr:row>29</xdr:row>
                    <xdr:rowOff>133350</xdr:rowOff>
                  </from>
                  <to>
                    <xdr:col>4</xdr:col>
                    <xdr:colOff>142875</xdr:colOff>
                    <xdr:row>31</xdr:row>
                    <xdr:rowOff>57150</xdr:rowOff>
                  </to>
                </anchor>
              </controlPr>
            </control>
          </mc:Choice>
        </mc:AlternateContent>
        <mc:AlternateContent xmlns:mc="http://schemas.openxmlformats.org/markup-compatibility/2006">
          <mc:Choice Requires="x14">
            <control shapeId="2078" r:id="rId33" name="Check Box 30">
              <controlPr defaultSize="0" autoFill="0" autoLine="0" autoPict="0" altText="Absolviert">
                <anchor moveWithCells="1">
                  <from>
                    <xdr:col>3</xdr:col>
                    <xdr:colOff>57150</xdr:colOff>
                    <xdr:row>30</xdr:row>
                    <xdr:rowOff>133350</xdr:rowOff>
                  </from>
                  <to>
                    <xdr:col>4</xdr:col>
                    <xdr:colOff>142875</xdr:colOff>
                    <xdr:row>32</xdr:row>
                    <xdr:rowOff>57150</xdr:rowOff>
                  </to>
                </anchor>
              </controlPr>
            </control>
          </mc:Choice>
        </mc:AlternateContent>
        <mc:AlternateContent xmlns:mc="http://schemas.openxmlformats.org/markup-compatibility/2006">
          <mc:Choice Requires="x14">
            <control shapeId="2079" r:id="rId34" name="Check Box 31">
              <controlPr defaultSize="0" autoFill="0" autoLine="0" autoPict="0" altText="Absolviert">
                <anchor moveWithCells="1">
                  <from>
                    <xdr:col>3</xdr:col>
                    <xdr:colOff>57150</xdr:colOff>
                    <xdr:row>31</xdr:row>
                    <xdr:rowOff>133350</xdr:rowOff>
                  </from>
                  <to>
                    <xdr:col>4</xdr:col>
                    <xdr:colOff>142875</xdr:colOff>
                    <xdr:row>33</xdr:row>
                    <xdr:rowOff>47625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FF6AC-CA70-43EE-8862-AB2D72831270}">
  <sheetPr>
    <tabColor rgb="FFFF0000"/>
  </sheetPr>
  <dimension ref="A1:W97"/>
  <sheetViews>
    <sheetView topLeftCell="I28" workbookViewId="0">
      <selection activeCell="Q56" sqref="Q56"/>
    </sheetView>
  </sheetViews>
  <sheetFormatPr baseColWidth="10" defaultColWidth="9" defaultRowHeight="15" x14ac:dyDescent="0.25"/>
  <cols>
    <col min="2" max="2" width="42.42578125" customWidth="1"/>
    <col min="3" max="3" width="4" bestFit="1" customWidth="1"/>
    <col min="5" max="5" width="3" customWidth="1"/>
    <col min="6" max="6" width="30.42578125" customWidth="1"/>
    <col min="7" max="7" width="5" bestFit="1" customWidth="1"/>
    <col min="8" max="8" width="3.140625" customWidth="1"/>
    <col min="9" max="9" width="41.42578125" customWidth="1"/>
    <col min="10" max="10" width="4" bestFit="1" customWidth="1"/>
    <col min="12" max="12" width="51.85546875" bestFit="1" customWidth="1"/>
    <col min="13" max="13" width="4" bestFit="1" customWidth="1"/>
    <col min="14" max="14" width="3.5703125" customWidth="1"/>
    <col min="15" max="15" width="36" customWidth="1"/>
    <col min="16" max="16" width="4" bestFit="1" customWidth="1"/>
    <col min="18" max="18" width="57.42578125" bestFit="1" customWidth="1"/>
    <col min="19" max="19" width="3.5703125" bestFit="1" customWidth="1"/>
    <col min="20" max="20" width="4.42578125" customWidth="1"/>
    <col min="21" max="21" width="13.42578125" customWidth="1"/>
    <col min="22" max="22" width="6.5703125" customWidth="1"/>
  </cols>
  <sheetData>
    <row r="1" spans="1:23" ht="30" customHeight="1" thickBot="1" x14ac:dyDescent="0.3">
      <c r="B1" s="2" t="s">
        <v>0</v>
      </c>
      <c r="C1" s="3"/>
      <c r="D1" s="3" t="s">
        <v>1</v>
      </c>
      <c r="E1" s="3"/>
      <c r="F1" s="3" t="s">
        <v>2</v>
      </c>
      <c r="G1" s="3"/>
      <c r="H1" s="3"/>
      <c r="I1" s="3" t="s">
        <v>3</v>
      </c>
      <c r="J1" s="4"/>
      <c r="Q1" s="10"/>
    </row>
    <row r="2" spans="1:23" x14ac:dyDescent="0.25">
      <c r="A2" s="9"/>
      <c r="B2" s="5" t="str">
        <f>Eingabemaske!B3</f>
        <v>1a VU Einführung in die Didaktik des Fremdsprachenunterrichts</v>
      </c>
      <c r="C2" s="47">
        <v>3</v>
      </c>
      <c r="D2" s="1" t="str">
        <f>IF(Eingabemaske!C3=TRUE,"wahr","falsch")</f>
        <v>falsch</v>
      </c>
      <c r="F2" t="str" cm="1">
        <f t="array" ref="F2">_xlfn._xlws.FILTER(B2:C36,D2:D36="wahr","")</f>
        <v/>
      </c>
      <c r="G2" s="1"/>
      <c r="I2" s="5" t="str" cm="1">
        <f t="array" ref="I2:J32">_xlfn._xlws.FILTER(B2:C36,D2:D36="falsch","")</f>
        <v>1a VU Einführung in die Didaktik des Fremdsprachenunterrichts</v>
      </c>
      <c r="J2" s="1">
        <v>3</v>
      </c>
      <c r="L2" s="5" t="str" cm="1">
        <f t="array" ref="L2">IF(D2="wahr",B61:C61,"")</f>
        <v/>
      </c>
      <c r="O2" s="5" t="str" cm="1">
        <f t="array" ref="O2:P2">IF(D2="falsch",B61:C61,"")</f>
        <v>6a VU Einführung in die Fremdsprachendidaktik (6c bei lebende Fremdsprache als Zweitfach)</v>
      </c>
      <c r="P2" s="1">
        <v>2.5</v>
      </c>
      <c r="Q2" s="10" t="str">
        <f t="shared" ref="Q2" si="0">IF(D2="wahr","Ja","Nein")</f>
        <v>Nein</v>
      </c>
      <c r="R2" t="str" cm="1">
        <f t="array" ref="R2">_xlfn._xlws.FILTER(L2:M36,Q2:Q36="Ja","")</f>
        <v/>
      </c>
      <c r="U2" t="str" cm="1">
        <f t="array" ref="U2:V32">_xlfn._xlws.FILTER(O2:P36,Q2:Q36="Nein","")</f>
        <v>6a VU Einführung in die Fremdsprachendidaktik (6c bei lebende Fremdsprache als Zweitfach)</v>
      </c>
      <c r="V2">
        <v>2.5</v>
      </c>
      <c r="W2" s="9"/>
    </row>
    <row r="3" spans="1:23" x14ac:dyDescent="0.25">
      <c r="A3" s="9"/>
      <c r="B3" s="5" t="str">
        <f>Eingabemaske!B4</f>
        <v>1b UE Sprachspezifische Begleitung Italienisch zur Einführung in die Didaktik des Fremdsprachenunterrichts</v>
      </c>
      <c r="C3" s="48">
        <v>2</v>
      </c>
      <c r="D3" s="1" t="str">
        <f>IF(Eingabemaske!C4=TRUE,"wahr","falsch")</f>
        <v>falsch</v>
      </c>
      <c r="G3" s="1"/>
      <c r="I3" s="5" t="str">
        <v>1b UE Sprachspezifische Begleitung Italienisch zur Einführung in die Didaktik des Fremdsprachenunterrichts</v>
      </c>
      <c r="J3" s="1">
        <v>2</v>
      </c>
      <c r="L3" s="5" t="str" cm="1">
        <f t="array" ref="L3">IF(D3="wahr",B62:C62,"")</f>
        <v/>
      </c>
      <c r="O3" s="5" t="str" cm="1">
        <f t="array" ref="O3:P3">IF(D3="falsch",B62:C62,"")</f>
        <v xml:space="preserve">6b UE Sprachspezifische Umsetzung fremdsprachendidaktischer Prinzipien: Italienisch </v>
      </c>
      <c r="P3" s="1">
        <v>2.5</v>
      </c>
      <c r="Q3" s="10" t="str">
        <f t="shared" ref="Q3" si="1">IF(D3="wahr","Ja","Nein")</f>
        <v>Nein</v>
      </c>
      <c r="U3" t="str">
        <v xml:space="preserve">6b UE Sprachspezifische Umsetzung fremdsprachendidaktischer Prinzipien: Italienisch </v>
      </c>
      <c r="V3">
        <v>2.5</v>
      </c>
      <c r="W3" s="9"/>
    </row>
    <row r="4" spans="1:23" x14ac:dyDescent="0.25">
      <c r="A4" s="9"/>
      <c r="B4" s="5" t="str">
        <f>Eingabemaske!B5</f>
        <v>1c VU Ausgewählte Aspekte zur thematischen Vertiefung der Einführung in die Didaktik des Fremdsprachenunterrichts</v>
      </c>
      <c r="C4" s="48">
        <v>3</v>
      </c>
      <c r="D4" s="1" t="str">
        <f>IF(Eingabemaske!C5=TRUE,"wahr","falsch")</f>
        <v>falsch</v>
      </c>
      <c r="G4" s="1"/>
      <c r="I4" s="5" t="str">
        <v>1c VU Ausgewählte Aspekte zur thematischen Vertiefung der Einführung in die Didaktik des Fremdsprachenunterrichts</v>
      </c>
      <c r="J4" s="1">
        <v>3</v>
      </c>
      <c r="L4" s="5" t="str" cm="1">
        <f t="array" ref="L4">IF(D4="wahr",B63:C63,"")</f>
        <v/>
      </c>
      <c r="O4" s="5" t="str" cm="1">
        <f t="array" ref="O4:P4">IF(D4="falsch",B63:C63,"")</f>
        <v>6c VU Schwerpunktsetzung Prinzipien der Fremdsprachendidaktik (6a bei keine lebende Fremdsprache als Zweitfach)</v>
      </c>
      <c r="P4" s="1" t="str">
        <v>0 (2,5)</v>
      </c>
      <c r="Q4" s="10" t="str">
        <f t="shared" ref="Q4:Q10" si="2">IF(D4="wahr","Ja","Nein")</f>
        <v>Nein</v>
      </c>
      <c r="U4" t="str">
        <v>6c VU Schwerpunktsetzung Prinzipien der Fremdsprachendidaktik (6a bei keine lebende Fremdsprache als Zweitfach)</v>
      </c>
      <c r="V4" t="str">
        <v>0 (2,5)</v>
      </c>
      <c r="W4" s="9"/>
    </row>
    <row r="5" spans="1:23" x14ac:dyDescent="0.25">
      <c r="A5" s="9"/>
      <c r="B5" s="5" t="str">
        <f>Eingabemaske!B6</f>
        <v>3a VU Einführung in das Testen und Bewerten im Fremdsprachenunterricht</v>
      </c>
      <c r="C5" s="48">
        <v>2</v>
      </c>
      <c r="D5" s="1" t="str">
        <f>IF(Eingabemaske!C6=TRUE,"wahr","falsch")</f>
        <v>falsch</v>
      </c>
      <c r="G5" s="1"/>
      <c r="I5" s="5" t="str">
        <v>3a VU Einführung in das Testen und Bewerten im Fremdsprachenunterricht</v>
      </c>
      <c r="J5" s="1">
        <v>2</v>
      </c>
      <c r="L5" s="5" t="str" cm="1">
        <f t="array" ref="L5">IF(D5="wahr",B64:C64,"")</f>
        <v/>
      </c>
      <c r="O5" s="5" t="str" cm="1">
        <f t="array" ref="O5:P5">IF(D5="falsch",B64:C64,"")</f>
        <v>9a VU Handlungsorientiertes Unterrichten und Bewerten (9c bei lebende Fremdsprache als Zweitfach)</v>
      </c>
      <c r="P5" s="1">
        <v>2.5</v>
      </c>
      <c r="Q5" s="10" t="str">
        <f t="shared" si="2"/>
        <v>Nein</v>
      </c>
      <c r="U5" t="str">
        <v>9a VU Handlungsorientiertes Unterrichten und Bewerten (9c bei lebende Fremdsprache als Zweitfach)</v>
      </c>
      <c r="V5">
        <v>2.5</v>
      </c>
      <c r="W5" s="9"/>
    </row>
    <row r="6" spans="1:23" x14ac:dyDescent="0.25">
      <c r="A6" s="9"/>
      <c r="B6" s="5" t="str">
        <f>Eingabemaske!B7</f>
        <v>3b UE Sprachspezifische Begleitung Italienisch zu Testen und Bewerten</v>
      </c>
      <c r="C6" s="48">
        <v>3</v>
      </c>
      <c r="D6" s="1" t="str">
        <f>IF(Eingabemaske!C7=TRUE,"wahr","falsch")</f>
        <v>falsch</v>
      </c>
      <c r="G6" s="1"/>
      <c r="I6" s="5" t="str">
        <v>3b UE Sprachspezifische Begleitung Italienisch zu Testen und Bewerten</v>
      </c>
      <c r="J6" s="1">
        <v>3</v>
      </c>
      <c r="L6" s="5" t="str" cm="1">
        <f t="array" ref="L6">IF(D6="wahr",B65:C65,"")</f>
        <v/>
      </c>
      <c r="O6" s="5" t="str" cm="1">
        <f t="array" ref="O6:P6">IF(D6="falsch",B65:C65,"")</f>
        <v xml:space="preserve">9b UE Fremdsprachen handlungsorientiert unterrichten und bewerten: Sprachspezifische Umsetzung Italienisch </v>
      </c>
      <c r="P6" s="1">
        <v>2.5</v>
      </c>
      <c r="Q6" s="10" t="str">
        <f t="shared" si="2"/>
        <v>Nein</v>
      </c>
      <c r="U6" t="str">
        <v xml:space="preserve">9b UE Fremdsprachen handlungsorientiert unterrichten und bewerten: Sprachspezifische Umsetzung Italienisch </v>
      </c>
      <c r="V6">
        <v>2.5</v>
      </c>
      <c r="W6" s="9"/>
    </row>
    <row r="7" spans="1:23" x14ac:dyDescent="0.25">
      <c r="A7" s="9"/>
      <c r="B7" s="5" t="str">
        <f>Eingabemaske!B8</f>
        <v>3c VU Ausgewählte Aspekte zur thematischen Vertiefung der Einführung in das Testen und Bewerten im Fremdsprachenunterricht</v>
      </c>
      <c r="C7" s="48">
        <v>2</v>
      </c>
      <c r="D7" s="1" t="str">
        <f>IF(Eingabemaske!C8=TRUE,"wahr","falsch")</f>
        <v>falsch</v>
      </c>
      <c r="G7" s="1"/>
      <c r="I7" s="5" t="str">
        <v>3c VU Ausgewählte Aspekte zur thematischen Vertiefung der Einführung in das Testen und Bewerten im Fremdsprachenunterricht</v>
      </c>
      <c r="J7" s="1">
        <v>2</v>
      </c>
      <c r="L7" s="5" t="str" cm="1">
        <f t="array" ref="L7">IF(D7="wahr",B66:C66,"")</f>
        <v/>
      </c>
      <c r="O7" s="5" t="str" cm="1">
        <f t="array" ref="O7:P7">IF(D7="falsch",B66:C66,"")</f>
        <v>9c VU Schwerpunktsetzung Handlungsorientierung in Fremdsprachenunterricht und Assessment (9a bei keine lebende Fremdsprache als Zweitfach)</v>
      </c>
      <c r="P7" s="1" t="str">
        <v>0 (2,5)</v>
      </c>
      <c r="Q7" s="10" t="str">
        <f t="shared" si="2"/>
        <v>Nein</v>
      </c>
      <c r="U7" t="str">
        <v>9c VU Schwerpunktsetzung Handlungsorientierung in Fremdsprachenunterricht und Assessment (9a bei keine lebende Fremdsprache als Zweitfach)</v>
      </c>
      <c r="V7" t="str">
        <v>0 (2,5)</v>
      </c>
      <c r="W7" s="9"/>
    </row>
    <row r="8" spans="1:23" x14ac:dyDescent="0.25">
      <c r="A8" s="9"/>
      <c r="B8" s="5" t="str">
        <f>Eingabemaske!B9</f>
        <v>4 PR Fachpraktikum</v>
      </c>
      <c r="C8" s="48">
        <v>3</v>
      </c>
      <c r="D8" s="1" t="str">
        <f>IF(Eingabemaske!C9=TRUE,"wahr","falsch")</f>
        <v>falsch</v>
      </c>
      <c r="G8" s="1"/>
      <c r="I8" s="5" t="str">
        <v>4 PR Fachpraktikum</v>
      </c>
      <c r="J8" s="1">
        <v>3</v>
      </c>
      <c r="L8" s="5" t="str" cm="1">
        <f t="array" ref="L8">IF(D8="wahr",B67:C67,"")</f>
        <v/>
      </c>
      <c r="O8" s="5" t="str" cm="1">
        <f t="array" ref="O8:P8">IF(D8="falsch",B67:C67,"")</f>
        <v xml:space="preserve">13 PR Praxissemester – Fachdidaktischer Teil </v>
      </c>
      <c r="P8" s="1">
        <v>6</v>
      </c>
      <c r="Q8" s="10" t="str">
        <f t="shared" si="2"/>
        <v>Nein</v>
      </c>
      <c r="U8" t="str">
        <v xml:space="preserve">13 PR Praxissemester – Fachdidaktischer Teil </v>
      </c>
      <c r="V8">
        <v>6</v>
      </c>
      <c r="W8" s="9"/>
    </row>
    <row r="9" spans="1:23" x14ac:dyDescent="0.25">
      <c r="A9" s="9"/>
      <c r="B9" s="5" t="str">
        <f>Eingabemaske!B10</f>
        <v>5 SL Grundlagen des philologisch-kulturwissenschaftlichen Studiums</v>
      </c>
      <c r="C9" s="48">
        <v>2</v>
      </c>
      <c r="D9" s="1" t="str">
        <f>IF(Eingabemaske!C10=TRUE,"wahr","falsch")</f>
        <v>falsch</v>
      </c>
      <c r="G9" s="1"/>
      <c r="I9" s="5" t="str">
        <v>5 SL Grundlagen des philologisch-kulturwissenschaftlichen Studiums</v>
      </c>
      <c r="J9" s="1">
        <v>2</v>
      </c>
      <c r="L9" s="5" t="str" cm="1">
        <f t="array" ref="L9">IF(D9="wahr",B68:C68,"")</f>
        <v/>
      </c>
      <c r="O9" s="5" t="str" cm="1">
        <f t="array" ref="O9:P9">IF(D9="falsch",B68:C68,"")</f>
        <v xml:space="preserve">1 VO Einführung in die Italianistik: Inhalte – Konzepte – Arbeitstechniken </v>
      </c>
      <c r="P9" s="1">
        <v>3</v>
      </c>
      <c r="Q9" s="10" t="str">
        <f t="shared" si="2"/>
        <v>Nein</v>
      </c>
      <c r="U9" t="str">
        <v xml:space="preserve">1 VO Einführung in die Italianistik: Inhalte – Konzepte – Arbeitstechniken </v>
      </c>
      <c r="V9">
        <v>3</v>
      </c>
      <c r="W9" s="9"/>
    </row>
    <row r="10" spans="1:23" x14ac:dyDescent="0.25">
      <c r="A10" s="9"/>
      <c r="B10" s="5" t="str">
        <f>Eingabemaske!B11</f>
        <v>6a UE Italienisch 1: Grammatik und Wortschatz (B1+)</v>
      </c>
      <c r="C10" s="48">
        <v>5</v>
      </c>
      <c r="D10" s="1" t="str">
        <f>IF(Eingabemaske!C11=TRUE,"wahr","falsch")</f>
        <v>falsch</v>
      </c>
      <c r="G10" s="1"/>
      <c r="I10" s="5" t="str">
        <v>6a UE Italienisch 1: Grammatik und Wortschatz (B1+)</v>
      </c>
      <c r="J10" s="1">
        <v>5</v>
      </c>
      <c r="L10" s="5" t="str" cm="1">
        <f t="array" ref="L10">IF(D10="wahr",B69:C69,"")</f>
        <v/>
      </c>
      <c r="O10" s="5" t="str" cm="1">
        <f t="array" ref="O10:P10">IF(D10="falsch",B69:C69,"")</f>
        <v xml:space="preserve">2a UE Sprachpraxis im Kontext 1 (B1.2) – Italienisch </v>
      </c>
      <c r="P10" s="1">
        <v>3</v>
      </c>
      <c r="Q10" s="10" t="str">
        <f t="shared" si="2"/>
        <v>Nein</v>
      </c>
      <c r="U10" t="str">
        <v xml:space="preserve">2a UE Sprachpraxis im Kontext 1 (B1.2) – Italienisch </v>
      </c>
      <c r="V10">
        <v>3</v>
      </c>
      <c r="W10" s="9"/>
    </row>
    <row r="11" spans="1:23" x14ac:dyDescent="0.25">
      <c r="A11" s="9"/>
      <c r="B11" s="5" t="str">
        <f>Eingabemaske!B12</f>
        <v>6b UE Lesen/Schreiben 1 (B1+)</v>
      </c>
      <c r="C11" s="48">
        <v>2.5</v>
      </c>
      <c r="D11" s="1" t="str">
        <f>IF(Eingabemaske!C12=TRUE,"wahr","falsch")</f>
        <v>falsch</v>
      </c>
      <c r="G11" s="1"/>
      <c r="I11" s="5" t="str">
        <v>6b UE Lesen/Schreiben 1 (B1+)</v>
      </c>
      <c r="J11" s="1">
        <v>2.5</v>
      </c>
      <c r="L11" s="5" t="str" cm="1">
        <f t="array" ref="L11">IF(D10="wahr",B70:C70,"")</f>
        <v/>
      </c>
      <c r="O11" s="5" t="str" cm="1">
        <f t="array" ref="O11:P11">IF(D10="falsch",B70:C70,"")</f>
        <v xml:space="preserve">2b UE Mündliche Kommunikation 1 (B1.2) - Italienisch </v>
      </c>
      <c r="P11" s="1">
        <v>2</v>
      </c>
      <c r="Q11" s="10" t="str">
        <f>IF(D10="wahr","Ja","Nein")</f>
        <v>Nein</v>
      </c>
      <c r="U11" t="str">
        <v xml:space="preserve">2b UE Mündliche Kommunikation 1 (B1.2) - Italienisch </v>
      </c>
      <c r="V11">
        <v>2</v>
      </c>
      <c r="W11" s="9"/>
    </row>
    <row r="12" spans="1:23" x14ac:dyDescent="0.25">
      <c r="A12" s="9"/>
      <c r="B12" s="5" t="str">
        <f>Eingabemaske!B13</f>
        <v>6c UE Korrektive Phonetik (B1 &amp; B2)</v>
      </c>
      <c r="C12" s="48">
        <v>2.5</v>
      </c>
      <c r="D12" s="1" t="str">
        <f>IF(Eingabemaske!C13=TRUE,"wahr","falsch")</f>
        <v>falsch</v>
      </c>
      <c r="G12" s="1"/>
      <c r="I12" s="5" t="str">
        <v>6c UE Korrektive Phonetik (B1 &amp; B2)</v>
      </c>
      <c r="J12" s="1">
        <v>2.5</v>
      </c>
      <c r="L12" s="5" t="str" cm="1">
        <f t="array" ref="L12">IF(D11="wahr",B71:C71,"")</f>
        <v/>
      </c>
      <c r="O12" s="5" t="str" cm="1">
        <f t="array" ref="O12:P12">IF(D11="falsch",B71:C71,"")</f>
        <v xml:space="preserve">14 Individuelle Schwerpunktsetzung (Anteilig - max. 5 ECTS-AP im PM 14) </v>
      </c>
      <c r="P12" s="1">
        <v>5</v>
      </c>
      <c r="Q12" s="10" t="str">
        <f t="shared" ref="Q12:Q14" si="3">IF(D11="wahr","Ja","Nein")</f>
        <v>Nein</v>
      </c>
      <c r="U12" t="str">
        <v xml:space="preserve">14 Individuelle Schwerpunktsetzung (Anteilig - max. 5 ECTS-AP im PM 14) </v>
      </c>
      <c r="V12">
        <v>5</v>
      </c>
      <c r="W12" s="9"/>
    </row>
    <row r="13" spans="1:23" x14ac:dyDescent="0.25">
      <c r="A13" s="9"/>
      <c r="B13" s="5" t="str">
        <f>Eingabemaske!B14</f>
        <v>7a UE Italienisch 2: Grammatik und Wortschatz (B2)</v>
      </c>
      <c r="C13" s="48">
        <v>7.5</v>
      </c>
      <c r="D13" s="1" t="str">
        <f>IF(Eingabemaske!C14=TRUE,"wahr","falsch")</f>
        <v>falsch</v>
      </c>
      <c r="G13" s="1"/>
      <c r="I13" s="5" t="str">
        <v>7a UE Italienisch 2: Grammatik und Wortschatz (B2)</v>
      </c>
      <c r="J13" s="1">
        <v>7.5</v>
      </c>
      <c r="L13" s="5" t="str" cm="1">
        <f t="array" ref="L13">IF(D12="wahr",B72:C72,"")</f>
        <v/>
      </c>
      <c r="O13" s="5" t="str" cm="1">
        <f t="array" ref="O13:P13">IF(D12="falsch",B72:C72,"")</f>
        <v xml:space="preserve">14 Individuelle Schwerpunktsetzung (Anteilig - max. 5 ECTS-AP im PM 14) </v>
      </c>
      <c r="P13" s="1" t="str">
        <v>0 (5)</v>
      </c>
      <c r="Q13" s="10" t="str">
        <f t="shared" si="3"/>
        <v>Nein</v>
      </c>
      <c r="U13" t="str">
        <v xml:space="preserve">14 Individuelle Schwerpunktsetzung (Anteilig - max. 5 ECTS-AP im PM 14) </v>
      </c>
      <c r="V13" t="str">
        <v>0 (5)</v>
      </c>
      <c r="W13" s="9"/>
    </row>
    <row r="14" spans="1:23" x14ac:dyDescent="0.25">
      <c r="A14" s="9"/>
      <c r="B14" s="5" t="str">
        <f>Eingabemaske!B15</f>
        <v>7b UE Lesen/Schreiben 2 (B1+)</v>
      </c>
      <c r="C14" s="48">
        <v>5</v>
      </c>
      <c r="D14" s="1" t="str">
        <f>IF(Eingabemaske!C15=TRUE,"wahr","falsch")</f>
        <v>falsch</v>
      </c>
      <c r="G14" s="1"/>
      <c r="I14" s="5" t="str">
        <v>7b UE Lesen/Schreiben 2 (B1+)</v>
      </c>
      <c r="J14" s="1">
        <v>5</v>
      </c>
      <c r="L14" s="5" t="str" cm="1">
        <f t="array" ref="L14">IF(D13="wahr",B73:C73,"")</f>
        <v/>
      </c>
      <c r="O14" s="5" t="str" cm="1">
        <f t="array" ref="O14:P14">IF(D13="falsch",B73:C73,"")</f>
        <v xml:space="preserve">4a UE Sprachpraxis im Kontext 2 (B.2.1.) – Italienisch </v>
      </c>
      <c r="P14" s="1">
        <v>2</v>
      </c>
      <c r="Q14" s="10" t="str">
        <f t="shared" si="3"/>
        <v>Nein</v>
      </c>
      <c r="U14" t="str">
        <v xml:space="preserve">4a UE Sprachpraxis im Kontext 2 (B.2.1.) – Italienisch </v>
      </c>
      <c r="V14">
        <v>2</v>
      </c>
      <c r="W14" s="9"/>
    </row>
    <row r="15" spans="1:23" x14ac:dyDescent="0.25">
      <c r="A15" s="9"/>
      <c r="B15" s="5" t="str">
        <f>Eingabemaske!B16</f>
        <v>7c UE Hören/Sprechen 2 (B1+)</v>
      </c>
      <c r="C15" s="48">
        <v>5</v>
      </c>
      <c r="D15" s="1" t="str">
        <f>IF(Eingabemaske!C16=TRUE,"wahr","falsch")</f>
        <v>falsch</v>
      </c>
      <c r="G15" s="1"/>
      <c r="I15" s="5" t="str">
        <v>7c UE Hören/Sprechen 2 (B1+)</v>
      </c>
      <c r="J15" s="1">
        <v>5</v>
      </c>
      <c r="L15" s="5" t="str" cm="1">
        <f t="array" ref="L15">IF(D13="wahr",B74:C74,"")</f>
        <v/>
      </c>
      <c r="O15" s="5" t="str" cm="1">
        <f t="array" ref="O15:P15">IF(D13="falsch",B74:C74,"")</f>
        <v xml:space="preserve">5a UE mündliche Kommunikation 2 (B2.1) – Italienisch </v>
      </c>
      <c r="P15" s="1">
        <v>2</v>
      </c>
      <c r="Q15" s="10" t="str">
        <f>IF(D13="wahr","Ja","Nein")</f>
        <v>Nein</v>
      </c>
      <c r="U15" t="str">
        <v xml:space="preserve">5a UE mündliche Kommunikation 2 (B2.1) – Italienisch </v>
      </c>
      <c r="V15">
        <v>2</v>
      </c>
      <c r="W15" s="9"/>
    </row>
    <row r="16" spans="1:23" x14ac:dyDescent="0.25">
      <c r="A16" s="9"/>
      <c r="B16" s="5" t="str">
        <f>Eingabemaske!B17</f>
        <v>8a UE Hören/Sprechen 3 (B2)</v>
      </c>
      <c r="C16" s="48">
        <v>5</v>
      </c>
      <c r="D16" s="1" t="str">
        <f>IF(Eingabemaske!C17=TRUE,"wahr","falsch")</f>
        <v>falsch</v>
      </c>
      <c r="G16" s="1"/>
      <c r="I16" s="5" t="str">
        <v>8a UE Hören/Sprechen 3 (B2)</v>
      </c>
      <c r="J16" s="1">
        <v>5</v>
      </c>
      <c r="L16" s="5" t="str" cm="1">
        <f t="array" ref="L16">IF(D14="wahr",B75:C75,"")</f>
        <v/>
      </c>
      <c r="O16" s="5" t="str" cm="1">
        <f t="array" ref="O16:P16">IF(D14="falsch",B75:C75,"")</f>
        <v xml:space="preserve">14 Individuelle Schwerpunktsetzung (Anteilig - max. 5 ECTS-AP im PM 14) </v>
      </c>
      <c r="P16" s="1" t="str">
        <v>0 (5)</v>
      </c>
      <c r="Q16" s="10" t="str">
        <f t="shared" ref="Q16:Q17" si="4">IF(D14="wahr","Ja","Nein")</f>
        <v>Nein</v>
      </c>
      <c r="U16" t="str">
        <v xml:space="preserve">14 Individuelle Schwerpunktsetzung (Anteilig - max. 5 ECTS-AP im PM 14) </v>
      </c>
      <c r="V16" t="str">
        <v>0 (5)</v>
      </c>
      <c r="W16" s="9"/>
    </row>
    <row r="17" spans="1:23" x14ac:dyDescent="0.25">
      <c r="A17" s="9"/>
      <c r="B17" s="5" t="str">
        <f>Eingabemaske!B18</f>
        <v>8b UE Lesen/Schreiben 3 (B2)</v>
      </c>
      <c r="C17" s="48">
        <v>5</v>
      </c>
      <c r="D17" s="1" t="str">
        <f>IF(Eingabemaske!C18=TRUE,"wahr","falsch")</f>
        <v>falsch</v>
      </c>
      <c r="G17" s="1"/>
      <c r="I17" s="5" t="str">
        <v>8b UE Lesen/Schreiben 3 (B2)</v>
      </c>
      <c r="J17" s="1">
        <v>5</v>
      </c>
      <c r="L17" s="5" t="str" cm="1">
        <f t="array" ref="L17">IF(D15="wahr",B76:C76,"")</f>
        <v/>
      </c>
      <c r="O17" s="5" t="str" cm="1">
        <f t="array" ref="O17:P17">IF(D15="falsch",B76:C76,"")</f>
        <v xml:space="preserve">14 Individuelle Schwerpunktsetzung (Anteilig - max. 5 ECTS-AP im PM 14) </v>
      </c>
      <c r="P17" s="1" t="str">
        <v>0 (5)</v>
      </c>
      <c r="Q17" s="10" t="str">
        <f t="shared" si="4"/>
        <v>Nein</v>
      </c>
      <c r="U17" t="str">
        <v xml:space="preserve">14 Individuelle Schwerpunktsetzung (Anteilig - max. 5 ECTS-AP im PM 14) </v>
      </c>
      <c r="V17" t="str">
        <v>0 (5)</v>
      </c>
      <c r="W17" s="9"/>
    </row>
    <row r="18" spans="1:23" x14ac:dyDescent="0.25">
      <c r="A18" s="9"/>
      <c r="B18" s="5" t="str">
        <f>Eingabemaske!B19</f>
        <v>9a UE Grammatik und Wortschatz Italienisch 4 (B2+)</v>
      </c>
      <c r="C18" s="48">
        <v>2.5</v>
      </c>
      <c r="D18" s="1" t="str">
        <f>IF(Eingabemaske!C19=TRUE,"wahr","falsch")</f>
        <v>falsch</v>
      </c>
      <c r="G18" s="1"/>
      <c r="I18" s="5" t="str">
        <v>9a UE Grammatik und Wortschatz Italienisch 4 (B2+)</v>
      </c>
      <c r="J18" s="1">
        <v>2.5</v>
      </c>
      <c r="L18" s="5" cm="1">
        <f t="array" ref="L18">IF(OR(D16="wahr",D17="wahr"),B77:C77,)</f>
        <v>0</v>
      </c>
      <c r="O18" s="5" t="str" cm="1">
        <f t="array" ref="O18:P18">IF(AND(D16="falsch",D17="falsch"),B77:C77,"")</f>
        <v xml:space="preserve">7b UE Mündliche Kommunikation 3 (B 2.2.) – Italienisch </v>
      </c>
      <c r="P18" s="1">
        <v>2</v>
      </c>
      <c r="Q18" s="10" t="str">
        <f>IF(OR(D16="wahr",D17="wahr"),"Ja","Nein")</f>
        <v>Nein</v>
      </c>
      <c r="U18" t="str">
        <v xml:space="preserve">7b UE Mündliche Kommunikation 3 (B 2.2.) – Italienisch </v>
      </c>
      <c r="V18">
        <v>2</v>
      </c>
      <c r="W18" s="9"/>
    </row>
    <row r="19" spans="1:23" x14ac:dyDescent="0.25">
      <c r="A19" s="9"/>
      <c r="B19" s="5" t="str">
        <f>Eingabemaske!B20</f>
        <v>9b UE Textproduktion Französisch 4 (B2+)</v>
      </c>
      <c r="C19" s="48">
        <v>2.5</v>
      </c>
      <c r="D19" s="1" t="str">
        <f>IF(Eingabemaske!C20=TRUE,"wahr","falsch")</f>
        <v>falsch</v>
      </c>
      <c r="G19" s="1"/>
      <c r="I19" s="5" t="str">
        <v>9b UE Textproduktion Französisch 4 (B2+)</v>
      </c>
      <c r="J19" s="1">
        <v>2.5</v>
      </c>
      <c r="L19" s="5" cm="1">
        <f t="array" ref="L19">IF(OR(D19="wahr",D18="wahr"),B78:C78,)</f>
        <v>0</v>
      </c>
      <c r="O19" s="5" t="str" cm="1">
        <f t="array" ref="O19:P19">IF(AND(D19="falsch",D18="falsch"),B78:C78,"")</f>
        <v xml:space="preserve">7a UE Sprachpraxis im Kontext 3 (B.2.2) – Italienisch </v>
      </c>
      <c r="P19" s="1">
        <v>3</v>
      </c>
      <c r="Q19" s="10" t="str">
        <f>IF(OR(D19="wahr",D18="wahr"),"Ja","Nein")</f>
        <v>Nein</v>
      </c>
      <c r="U19" t="str">
        <v xml:space="preserve">7a UE Sprachpraxis im Kontext 3 (B.2.2) – Italienisch </v>
      </c>
      <c r="V19">
        <v>3</v>
      </c>
      <c r="W19" s="9"/>
    </row>
    <row r="20" spans="1:23" x14ac:dyDescent="0.25">
      <c r="A20" s="9"/>
      <c r="B20" s="5" t="str">
        <f>Eingabemaske!B21</f>
        <v>10a UE Mündliche Kommunikation Italienisch 5 (C1)</v>
      </c>
      <c r="C20" s="48">
        <v>2.5</v>
      </c>
      <c r="D20" s="1" t="str">
        <f>IF(Eingabemaske!C21=TRUE,"wahr","falsch")</f>
        <v>falsch</v>
      </c>
      <c r="G20" s="1"/>
      <c r="I20" s="5" t="str">
        <v>10a UE Mündliche Kommunikation Italienisch 5 (C1)</v>
      </c>
      <c r="J20" s="1">
        <v>2.5</v>
      </c>
      <c r="L20" s="5" t="str" cm="1">
        <f t="array" ref="L20">IF(D20="wahr",B79:C79,"")</f>
        <v/>
      </c>
      <c r="O20" s="5" t="str" cm="1">
        <f t="array" ref="O20:P20">IF(D20="falsch",B79:C79,"")</f>
        <v xml:space="preserve">11a UE Mündliche Kommunikation 4 (B2.2./C.11. Italienisch </v>
      </c>
      <c r="P20" s="1">
        <v>2</v>
      </c>
      <c r="Q20" s="10" t="str">
        <f>IF(D20="wahr","Ja","Nein")</f>
        <v>Nein</v>
      </c>
      <c r="U20" t="str">
        <v xml:space="preserve">11a UE Mündliche Kommunikation 4 (B2.2./C.11. Italienisch </v>
      </c>
      <c r="V20">
        <v>2</v>
      </c>
      <c r="W20" s="9"/>
    </row>
    <row r="21" spans="1:23" x14ac:dyDescent="0.25">
      <c r="A21" s="9"/>
      <c r="B21" s="5" t="str">
        <f>Eingabemaske!B22</f>
        <v>11a UE Grammatik und Wortschatz Italienisch 6 (C1)</v>
      </c>
      <c r="C21" s="48">
        <v>2.5</v>
      </c>
      <c r="D21" s="1" t="str">
        <f>IF(Eingabemaske!C22=TRUE,"wahr","falsch")</f>
        <v>falsch</v>
      </c>
      <c r="G21" s="1"/>
      <c r="I21" s="5" t="str">
        <v>11a UE Grammatik und Wortschatz Italienisch 6 (C1)</v>
      </c>
      <c r="J21" s="1">
        <v>2.5</v>
      </c>
      <c r="L21" s="5" cm="1">
        <f t="array" ref="L21">IF(OR(D21="wahr",D22="wahr"),B80:C80,)</f>
        <v>0</v>
      </c>
      <c r="O21" s="5" t="str" cm="1">
        <f t="array" ref="O21:P21">IF(AND(D21="falsch",D22="falsch"),B80:C80,"")</f>
        <v xml:space="preserve">10a UE Sprachpraxis im Kontext 4 (B.2.2./ C 1.1.) – Italienisch </v>
      </c>
      <c r="P21" s="1">
        <v>2</v>
      </c>
      <c r="Q21" s="10" t="str">
        <f>IF(OR(D21="wahr",D22="wahr"),"Ja","Nein")</f>
        <v>Nein</v>
      </c>
      <c r="U21" t="str">
        <v xml:space="preserve">10a UE Sprachpraxis im Kontext 4 (B.2.2./ C 1.1.) – Italienisch </v>
      </c>
      <c r="V21">
        <v>2</v>
      </c>
      <c r="W21" s="9"/>
    </row>
    <row r="22" spans="1:23" x14ac:dyDescent="0.25">
      <c r="A22" s="9"/>
      <c r="B22" s="5" t="str">
        <f>Eingabemaske!B23</f>
        <v>11b UE Fachsprachen (C1)</v>
      </c>
      <c r="C22" s="48">
        <v>5</v>
      </c>
      <c r="D22" s="1" t="str">
        <f>IF(Eingabemaske!C23=TRUE,"wahr","falsch")</f>
        <v>falsch</v>
      </c>
      <c r="G22" s="1"/>
      <c r="I22" s="5" t="str">
        <v>11b UE Fachsprachen (C1)</v>
      </c>
      <c r="J22" s="1">
        <v>5</v>
      </c>
      <c r="L22" s="5" t="str" cm="1">
        <f t="array" ref="L22">IF(D23="wahr",B81:C81,"")</f>
        <v/>
      </c>
      <c r="O22" s="5" t="str" cm="1">
        <f t="array" ref="O22:P22">IF(D23="falsch",B81:C81,"")</f>
        <v xml:space="preserve">15 UE Sprachpraxis im Kontext 5 </v>
      </c>
      <c r="P22" s="1">
        <v>2</v>
      </c>
      <c r="Q22" s="10" t="str">
        <f>IF(D23="wahr","Ja","Nein")</f>
        <v>Nein</v>
      </c>
      <c r="U22" t="str">
        <v xml:space="preserve">15 UE Sprachpraxis im Kontext 5 </v>
      </c>
      <c r="V22">
        <v>2</v>
      </c>
      <c r="W22" s="9"/>
    </row>
    <row r="23" spans="1:23" x14ac:dyDescent="0.25">
      <c r="A23" s="9"/>
      <c r="B23" s="5" t="str">
        <f>Eingabemaske!B24</f>
        <v>12 UE Wissenschaftliches Schreiben (C1)</v>
      </c>
      <c r="C23" s="48">
        <v>2.5</v>
      </c>
      <c r="D23" s="1" t="str">
        <f>IF(Eingabemaske!C24=TRUE,"wahr","falsch")</f>
        <v>falsch</v>
      </c>
      <c r="G23" s="1"/>
      <c r="I23" s="5" t="str">
        <v>12 UE Wissenschaftliches Schreiben (C1)</v>
      </c>
      <c r="J23" s="1">
        <v>2.5</v>
      </c>
      <c r="L23" s="5" t="str" cm="1">
        <f t="array" ref="L23">IF(D24="wahr",B82:C82,"")</f>
        <v/>
      </c>
      <c r="O23" s="5" t="str" cm="1">
        <f t="array" ref="O23:P23">IF(D24="falsch",B82:C82,"")</f>
        <v xml:space="preserve">5b VU Empirisches Arbeiten in der italienischen Sprachwissenschaft </v>
      </c>
      <c r="P23" s="1">
        <v>3</v>
      </c>
      <c r="Q23" s="10" t="str">
        <f t="shared" ref="Q23:Q30" si="5">IF(D24="wahr","Ja","Nein")</f>
        <v>Nein</v>
      </c>
      <c r="U23" t="str">
        <v xml:space="preserve">5b VU Empirisches Arbeiten in der italienischen Sprachwissenschaft </v>
      </c>
      <c r="V23">
        <v>3</v>
      </c>
      <c r="W23" s="9"/>
    </row>
    <row r="24" spans="1:23" x14ac:dyDescent="0.25">
      <c r="A24" s="9"/>
      <c r="B24" s="5" t="str">
        <f>Eingabemaske!B25</f>
        <v>13a VU Grammatische Analyse</v>
      </c>
      <c r="C24" s="48">
        <v>2.5</v>
      </c>
      <c r="D24" s="1" t="str">
        <f>IF(Eingabemaske!C25=TRUE,"wahr","falsch")</f>
        <v>falsch</v>
      </c>
      <c r="G24" s="1"/>
      <c r="I24" s="5" t="str">
        <v>13a VU Grammatische Analyse</v>
      </c>
      <c r="J24" s="1">
        <v>2.5</v>
      </c>
      <c r="L24" s="5" t="str" cm="1">
        <f t="array" ref="L24">IF(D25="wahr",B83:C83,"")</f>
        <v/>
      </c>
      <c r="O24" s="5" t="str" cm="1">
        <f t="array" ref="O24:P24">IF(D25="falsch",B83:C83,"")</f>
        <v xml:space="preserve">3b VU Einführung in die italienische Sprachwissenschaft </v>
      </c>
      <c r="P24" s="1">
        <v>3</v>
      </c>
      <c r="Q24" s="10" t="str">
        <f t="shared" si="5"/>
        <v>Nein</v>
      </c>
      <c r="U24" t="str">
        <v xml:space="preserve">3b VU Einführung in die italienische Sprachwissenschaft </v>
      </c>
      <c r="V24">
        <v>3</v>
      </c>
      <c r="W24" s="9"/>
    </row>
    <row r="25" spans="1:23" x14ac:dyDescent="0.25">
      <c r="A25" s="9"/>
      <c r="B25" s="5" t="str">
        <f>Eingabemaske!B26</f>
        <v>13b VU Einführung in die italienische Linguistik</v>
      </c>
      <c r="C25" s="48">
        <v>2.5</v>
      </c>
      <c r="D25" s="1" t="str">
        <f>IF(Eingabemaske!C26=TRUE,"wahr","falsch")</f>
        <v>falsch</v>
      </c>
      <c r="G25" s="1"/>
      <c r="I25" s="5" t="str">
        <v>13b VU Einführung in die italienische Linguistik</v>
      </c>
      <c r="J25" s="1">
        <v>2.5</v>
      </c>
      <c r="L25" s="5" t="str" cm="1">
        <f t="array" ref="L25">IF(D26="wahr",B84:C84,"")</f>
        <v/>
      </c>
      <c r="O25" s="5" t="str" cm="1">
        <f t="array" ref="O25:P25">IF(D26="falsch",B84:C84,"")</f>
        <v xml:space="preserve">8b PS Linguistische Text-, Medien und Diskursanalyse – Italianistik </v>
      </c>
      <c r="P25" s="1">
        <v>3</v>
      </c>
      <c r="Q25" s="10" t="str">
        <f t="shared" si="5"/>
        <v>Nein</v>
      </c>
      <c r="U25" t="str">
        <v xml:space="preserve">8b PS Linguistische Text-, Medien und Diskursanalyse – Italianistik </v>
      </c>
      <c r="V25">
        <v>3</v>
      </c>
      <c r="W25" s="9"/>
    </row>
    <row r="26" spans="1:23" x14ac:dyDescent="0.25">
      <c r="A26" s="9"/>
      <c r="B26" s="5" t="str">
        <f>Eingabemaske!B27</f>
        <v>14 VU Morphologie, Syntax, Textlinguistik – Italienisch (mit Leseliste)</v>
      </c>
      <c r="C26" s="48">
        <v>2.5</v>
      </c>
      <c r="D26" s="1" t="str">
        <f>IF(Eingabemaske!C27=TRUE,"wahr","falsch")</f>
        <v>falsch</v>
      </c>
      <c r="G26" s="1"/>
      <c r="I26" s="5" t="str">
        <v>14 VU Morphologie, Syntax, Textlinguistik – Italienisch (mit Leseliste)</v>
      </c>
      <c r="J26" s="1">
        <v>2.5</v>
      </c>
      <c r="L26" s="5" t="str" cm="1">
        <f t="array" ref="L26">IF(D27="wahr",B85:C85,"")</f>
        <v/>
      </c>
      <c r="O26" s="5" t="str" cm="1">
        <f t="array" ref="O26:P26">IF(D27="falsch",B85:C85,"")</f>
        <v xml:space="preserve">11b PS Soziolinguistik und Pragmatik </v>
      </c>
      <c r="P26" s="1">
        <v>3</v>
      </c>
      <c r="Q26" s="10" t="str">
        <f t="shared" si="5"/>
        <v>Nein</v>
      </c>
      <c r="U26" t="str">
        <v xml:space="preserve">11b PS Soziolinguistik und Pragmatik </v>
      </c>
      <c r="V26">
        <v>3</v>
      </c>
      <c r="W26" s="9"/>
    </row>
    <row r="27" spans="1:23" x14ac:dyDescent="0.25">
      <c r="A27" s="9"/>
      <c r="B27" s="5" t="str">
        <f>Eingabemaske!B28</f>
        <v>15 VU Lexikologie, Semantik, Pragmatik, angewandte Linguistik – Italienisch (mit Leseliste)</v>
      </c>
      <c r="C27" s="48">
        <v>2.5</v>
      </c>
      <c r="D27" s="1" t="str">
        <f>IF(Eingabemaske!C28=TRUE,"wahr","falsch")</f>
        <v>falsch</v>
      </c>
      <c r="G27" s="1"/>
      <c r="I27" s="5" t="str">
        <v>15 VU Lexikologie, Semantik, Pragmatik, angewandte Linguistik – Italienisch (mit Leseliste)</v>
      </c>
      <c r="J27" s="1">
        <v>2.5</v>
      </c>
      <c r="L27" s="5" t="str" cm="1">
        <f t="array" ref="L27">IF(D28="wahr",B86:C86,"")</f>
        <v/>
      </c>
      <c r="O27" s="5" t="str" cm="1">
        <f t="array" ref="O27:P27">IF(D28="falsch",B86:C86,"")</f>
        <v xml:space="preserve">3a VU Kulturwissenschaftliche und kulturgeschichtliche Grundlagen: Die französischsprachige Welt </v>
      </c>
      <c r="P27" s="1">
        <v>3</v>
      </c>
      <c r="Q27" s="10" t="str">
        <f t="shared" si="5"/>
        <v>Nein</v>
      </c>
      <c r="U27" t="str">
        <v xml:space="preserve">3a VU Kulturwissenschaftliche und kulturgeschichtliche Grundlagen: Die französischsprachige Welt </v>
      </c>
      <c r="V27">
        <v>3</v>
      </c>
      <c r="W27" s="9"/>
    </row>
    <row r="28" spans="1:23" x14ac:dyDescent="0.25">
      <c r="A28" s="9"/>
      <c r="B28" s="5" t="str">
        <f>Eingabemaske!B29</f>
        <v>16a SL Literatur- und Kulturgeschichte Italiens I</v>
      </c>
      <c r="C28" s="48">
        <v>5</v>
      </c>
      <c r="D28" s="1" t="str">
        <f>IF(Eingabemaske!C29=TRUE,"wahr","falsch")</f>
        <v>falsch</v>
      </c>
      <c r="G28" s="1"/>
      <c r="I28" s="5" t="str">
        <v>16a SL Literatur- und Kulturgeschichte Italiens I</v>
      </c>
      <c r="J28" s="1">
        <v>5</v>
      </c>
      <c r="L28" s="5" t="str" cm="1">
        <f t="array" ref="L28">IF(D29="wahr",B87:C87,"")</f>
        <v/>
      </c>
      <c r="O28" s="5" t="str" cm="1">
        <f t="array" ref="O28:P28">IF(D29="falsch",B87:C87,"")</f>
        <v xml:space="preserve">4b VU Literarische Texte und andere Medien. Von der Lektüre zur Analyse – Italianistik </v>
      </c>
      <c r="P28" s="1">
        <v>3</v>
      </c>
      <c r="Q28" s="10" t="str">
        <f t="shared" si="5"/>
        <v>Nein</v>
      </c>
      <c r="U28" t="str">
        <v xml:space="preserve">4b VU Literarische Texte und andere Medien. Von der Lektüre zur Analyse – Italianistik </v>
      </c>
      <c r="V28">
        <v>3</v>
      </c>
      <c r="W28" s="9"/>
    </row>
    <row r="29" spans="1:23" x14ac:dyDescent="0.25">
      <c r="A29" s="9"/>
      <c r="B29" s="5" t="str">
        <f>Eingabemaske!B30</f>
        <v>16b VU Lektüre und Analyse</v>
      </c>
      <c r="C29" s="48">
        <v>5</v>
      </c>
      <c r="D29" s="1" t="str">
        <f>IF(Eingabemaske!C30=TRUE,"wahr","falsch")</f>
        <v>falsch</v>
      </c>
      <c r="G29" s="1"/>
      <c r="I29" s="5" t="str">
        <v>16b VU Lektüre und Analyse</v>
      </c>
      <c r="J29" s="1">
        <v>5</v>
      </c>
      <c r="L29" s="5" t="str" cm="1">
        <f t="array" ref="L29">IF(D30="wahr",B88:C88,"")</f>
        <v/>
      </c>
      <c r="O29" s="5" t="str" cm="1">
        <f t="array" ref="O29:P29">IF(D30="falsch",B88:C88,"")</f>
        <v xml:space="preserve">10b PS Italienischsprachige Literaturen und Medien. Exemplarische Analysen und Forschungsperspektiven </v>
      </c>
      <c r="P29" s="1">
        <v>3</v>
      </c>
      <c r="Q29" s="10" t="str">
        <f t="shared" si="5"/>
        <v>Nein</v>
      </c>
      <c r="U29" t="str">
        <v xml:space="preserve">10b PS Italienischsprachige Literaturen und Medien. Exemplarische Analysen und Forschungsperspektiven </v>
      </c>
      <c r="V29">
        <v>3</v>
      </c>
      <c r="W29" s="9"/>
    </row>
    <row r="30" spans="1:23" x14ac:dyDescent="0.25">
      <c r="A30" s="9"/>
      <c r="B30" s="5" t="str">
        <f>Eingabemaske!B31</f>
        <v>17b PS Vertiefende Text- und/oder Medienanalyse anhand von Beispielen aus dem italienischsprachigen Raum</v>
      </c>
      <c r="C30" s="48">
        <v>5</v>
      </c>
      <c r="D30" s="1" t="str">
        <f>IF(Eingabemaske!C31=TRUE,"wahr","falsch")</f>
        <v>falsch</v>
      </c>
      <c r="G30" s="1"/>
      <c r="I30" s="5" t="str">
        <v>17b PS Vertiefende Text- und/oder Medienanalyse anhand von Beispielen aus dem italienischsprachigen Raum</v>
      </c>
      <c r="J30" s="1">
        <v>5</v>
      </c>
      <c r="L30" s="5" t="str" cm="1">
        <f t="array" ref="L30">IF(D31="wahr",B89:C89,"")</f>
        <v/>
      </c>
      <c r="O30" s="5" t="str" cm="1">
        <f t="array" ref="O30:P30">IF(D31="falsch",B89:C89,"")</f>
        <v xml:space="preserve">12a VO Länder und Kulturen der italienischen Sprachwelten </v>
      </c>
      <c r="P30" s="1">
        <v>3</v>
      </c>
      <c r="Q30" s="10" t="str">
        <f t="shared" si="5"/>
        <v>Nein</v>
      </c>
      <c r="U30" t="str">
        <v xml:space="preserve">12a VO Länder und Kulturen der italienischen Sprachwelten </v>
      </c>
      <c r="V30">
        <v>3</v>
      </c>
      <c r="W30" s="9"/>
    </row>
    <row r="31" spans="1:23" ht="15.75" thickBot="1" x14ac:dyDescent="0.3">
      <c r="A31" s="9"/>
      <c r="B31" s="5" t="str">
        <f>Eingabemaske!B32</f>
        <v>18a VO Landeskunde</v>
      </c>
      <c r="C31" s="49">
        <v>5</v>
      </c>
      <c r="D31" s="1" t="str">
        <f>IF(Eingabemaske!C32=TRUE,"wahr","falsch")</f>
        <v>falsch</v>
      </c>
      <c r="G31" s="1"/>
      <c r="I31" s="5" t="str">
        <v>18a VO Landeskunde</v>
      </c>
      <c r="J31" s="1">
        <v>5</v>
      </c>
      <c r="L31" s="5" t="str" cm="1">
        <f t="array" ref="L31">IF(D30="wahr",B90:C90,"")</f>
        <v/>
      </c>
      <c r="O31" s="5"/>
      <c r="P31" s="1"/>
      <c r="Q31" s="10"/>
      <c r="U31" t="str">
        <v>8a VU Italienischsprachige Literaturen und Medien. Perspektiven und Kontexte</v>
      </c>
      <c r="V31">
        <v>3</v>
      </c>
      <c r="W31" s="9"/>
    </row>
    <row r="32" spans="1:23" x14ac:dyDescent="0.25">
      <c r="A32" s="9"/>
      <c r="B32" s="5" t="str">
        <f>Eingabemaske!B33</f>
        <v>18b VU Das zeitgenössische Italien und seine mediale Repräsentation</v>
      </c>
      <c r="C32" s="73" t="s">
        <v>45</v>
      </c>
      <c r="D32" s="1" t="str">
        <f>IF(Eingabemaske!C33=TRUE,"wahr","falsch")</f>
        <v>falsch</v>
      </c>
      <c r="G32" s="1"/>
      <c r="I32" s="5" t="str">
        <v>18b VU Das zeitgenössische Italien und seine mediale Repräsentation</v>
      </c>
      <c r="J32" s="1" t="str">
        <v>x</v>
      </c>
      <c r="L32" s="5" t="str" cm="1">
        <f t="array" ref="L32">IF(D32="wahr",B91:C91,"")</f>
        <v/>
      </c>
      <c r="O32" s="72" t="s">
        <v>86</v>
      </c>
      <c r="P32" s="73">
        <v>3</v>
      </c>
      <c r="Q32" s="10" t="s">
        <v>15</v>
      </c>
      <c r="U32" t="str">
        <v>16 SE Seminar mit Bachelorarbeit</v>
      </c>
      <c r="V32">
        <v>5</v>
      </c>
      <c r="W32" s="9"/>
    </row>
    <row r="33" spans="1:23" x14ac:dyDescent="0.25">
      <c r="A33" s="9"/>
      <c r="B33" s="9"/>
      <c r="C33" s="38"/>
      <c r="D33" s="38"/>
      <c r="E33" s="9"/>
      <c r="F33" s="9"/>
      <c r="G33" s="38"/>
      <c r="H33" s="9"/>
      <c r="I33" s="9"/>
      <c r="J33" s="38"/>
      <c r="K33" s="9"/>
      <c r="L33" s="5" t="str" cm="1">
        <f t="array" ref="L33">IF(D33="wahr",B92:C92,"")</f>
        <v/>
      </c>
      <c r="O33" s="72" t="s">
        <v>87</v>
      </c>
      <c r="P33" s="73">
        <v>5</v>
      </c>
      <c r="Q33" s="10" t="s">
        <v>15</v>
      </c>
      <c r="R33" s="9"/>
      <c r="S33" s="9"/>
      <c r="T33" s="9"/>
      <c r="U33" s="9"/>
      <c r="V33" s="9"/>
      <c r="W33" s="9"/>
    </row>
    <row r="34" spans="1:23" x14ac:dyDescent="0.25">
      <c r="A34" s="9"/>
      <c r="B34" s="9"/>
      <c r="C34" s="38"/>
      <c r="D34" s="38"/>
      <c r="E34" s="9"/>
      <c r="F34" s="9"/>
      <c r="G34" s="38"/>
      <c r="H34" s="9"/>
      <c r="I34" s="9"/>
      <c r="J34" s="38"/>
      <c r="K34" s="9"/>
      <c r="L34" s="5" t="str" cm="1">
        <f t="array" ref="L34">IF(D34="wahr",B93:C93,"")</f>
        <v/>
      </c>
      <c r="O34" s="5" t="str" cm="1">
        <f t="array" ref="O34">IF(D34="falsch",B93:C93,"")</f>
        <v/>
      </c>
      <c r="P34" s="1"/>
      <c r="Q34" s="10"/>
      <c r="R34" s="9"/>
      <c r="S34" s="9"/>
      <c r="T34" s="9"/>
      <c r="U34" s="9"/>
      <c r="V34" s="9"/>
      <c r="W34" s="9"/>
    </row>
    <row r="35" spans="1:23" x14ac:dyDescent="0.25">
      <c r="A35" s="9"/>
      <c r="B35" s="9"/>
      <c r="C35" s="38"/>
      <c r="D35" s="38"/>
      <c r="E35" s="9"/>
      <c r="F35" s="9"/>
      <c r="G35" s="38"/>
      <c r="H35" s="9"/>
      <c r="I35" s="9"/>
      <c r="J35" s="38"/>
      <c r="K35" s="9"/>
      <c r="L35" s="39"/>
      <c r="M35" s="9"/>
      <c r="N35" s="9"/>
      <c r="O35" s="39"/>
      <c r="P35" s="38"/>
      <c r="Q35" s="10"/>
      <c r="R35" s="9"/>
      <c r="S35" s="9"/>
      <c r="T35" s="9"/>
      <c r="U35" s="9"/>
      <c r="V35" s="9"/>
      <c r="W35" s="9"/>
    </row>
    <row r="36" spans="1:23" x14ac:dyDescent="0.25">
      <c r="A36" s="9"/>
      <c r="B36" s="9"/>
      <c r="C36" s="38"/>
      <c r="D36" s="38"/>
      <c r="E36" s="9"/>
      <c r="F36" s="9"/>
      <c r="G36" s="38"/>
      <c r="H36" s="9"/>
      <c r="I36" s="9"/>
      <c r="J36" s="38"/>
      <c r="K36" s="9"/>
      <c r="L36" s="39"/>
      <c r="M36" s="9"/>
      <c r="N36" s="9"/>
      <c r="O36" s="39"/>
      <c r="P36" s="38"/>
      <c r="Q36" s="10"/>
      <c r="R36" s="9"/>
      <c r="S36" s="9"/>
      <c r="T36" s="9"/>
      <c r="U36" s="9"/>
      <c r="V36" s="9"/>
      <c r="W36" s="9"/>
    </row>
    <row r="37" spans="1:23" x14ac:dyDescent="0.25">
      <c r="C37" s="1">
        <f>SUM(C2:C36)</f>
        <v>105</v>
      </c>
      <c r="G37">
        <f>SUM(G2:G36)</f>
        <v>0</v>
      </c>
      <c r="I37" s="9"/>
      <c r="J37">
        <f t="shared" ref="J37" si="6">SUM(J3:J36)</f>
        <v>102</v>
      </c>
      <c r="M37">
        <f>SUM(M2:M36)</f>
        <v>0</v>
      </c>
      <c r="P37">
        <f>SUM(P2:P36)</f>
        <v>76</v>
      </c>
      <c r="Q37" s="10"/>
      <c r="W37" s="9"/>
    </row>
    <row r="38" spans="1:23" ht="15.75" thickBot="1" x14ac:dyDescent="0.3">
      <c r="C38" s="1"/>
      <c r="I38" s="9"/>
      <c r="Q38" s="10"/>
      <c r="W38" s="9"/>
    </row>
    <row r="39" spans="1:23" x14ac:dyDescent="0.25">
      <c r="C39" s="1"/>
      <c r="I39" s="9"/>
      <c r="N39" s="40"/>
      <c r="O39" s="41"/>
      <c r="P39" s="41"/>
      <c r="Q39" s="42"/>
      <c r="W39" s="9"/>
    </row>
    <row r="40" spans="1:23" x14ac:dyDescent="0.25">
      <c r="A40" s="54"/>
      <c r="I40" s="9"/>
      <c r="L40" t="str" cm="1">
        <f t="array" ref="L40">IF(D32="wahr",B94:C94,"")</f>
        <v/>
      </c>
      <c r="N40" s="43"/>
      <c r="O40" s="5" t="str" cm="1">
        <f t="array" ref="O40:P40">IF(D32="falsch",B94:C94,"")</f>
        <v>WM5b VU Bildungs- und Medienlandschaft in der italienischsprachigen Welt (20 ECTS-AP aus WM)</v>
      </c>
      <c r="P40">
        <v>2.5</v>
      </c>
      <c r="Q40" s="44" t="str">
        <f>IF(D32="wahr","Ja","Nein")</f>
        <v>Nein</v>
      </c>
      <c r="R40" t="str" cm="1">
        <f t="array" ref="R40">_xlfn._xlws.FILTER(L40:M55,Q40:Q55="Ja","")</f>
        <v/>
      </c>
      <c r="U40" t="str" cm="1">
        <f t="array" ref="U40:V55">_xlfn._xlws.FILTER(O40:P55,Q40:Q55="Nein","")</f>
        <v>WM5b VU Bildungs- und Medienlandschaft in der italienischsprachigen Welt (20 ECTS-AP aus WM)</v>
      </c>
      <c r="V40">
        <v>2.5</v>
      </c>
      <c r="W40" s="9"/>
    </row>
    <row r="41" spans="1:23" x14ac:dyDescent="0.25">
      <c r="A41" s="54"/>
      <c r="I41" s="9"/>
      <c r="L41" t="str" cm="1">
        <f t="array" ref="L41">IF(D21="wahr",B95:C95,"")</f>
        <v/>
      </c>
      <c r="N41" s="43"/>
      <c r="O41" s="5" t="s">
        <v>96</v>
      </c>
      <c r="P41">
        <v>2</v>
      </c>
      <c r="Q41" s="44" t="s">
        <v>15</v>
      </c>
      <c r="U41" t="str">
        <v>1a VU Mehrsprachigkeit im Fremdsprachenunterricht (1c bei lebende Fremdsprache als Zweitfach)</v>
      </c>
      <c r="V41">
        <v>2</v>
      </c>
      <c r="W41" s="9"/>
    </row>
    <row r="42" spans="1:23" x14ac:dyDescent="0.25">
      <c r="A42" s="54"/>
      <c r="I42" s="9"/>
      <c r="L42" t="str" cm="1">
        <f t="array" ref="L42">IF(D12="wahr",B96:C96,"")</f>
        <v/>
      </c>
      <c r="N42" s="43"/>
      <c r="O42" s="5" t="s">
        <v>89</v>
      </c>
      <c r="P42">
        <v>3</v>
      </c>
      <c r="Q42" s="44" t="s">
        <v>15</v>
      </c>
      <c r="U42" t="str">
        <v>1b SE Forschung in der Fremdsprachendidaktik: Italienisch</v>
      </c>
      <c r="V42">
        <v>3</v>
      </c>
      <c r="W42" s="9"/>
    </row>
    <row r="43" spans="1:23" x14ac:dyDescent="0.25">
      <c r="A43" s="54"/>
      <c r="I43" s="9"/>
      <c r="L43" t="str" cm="1">
        <f t="array" ref="L43">IF(D16="wahr",B97:C97,"")</f>
        <v/>
      </c>
      <c r="N43" s="43"/>
      <c r="O43" s="5" t="s">
        <v>97</v>
      </c>
      <c r="P43" t="s">
        <v>52</v>
      </c>
      <c r="Q43" s="44" t="s">
        <v>15</v>
      </c>
      <c r="U43" t="str">
        <v>1c VU Global Citizenship Education im Fremdsprachenunterricht (1a bei keine lebende Fremdsprache als Zweitfach)</v>
      </c>
      <c r="V43" t="str">
        <v>0 (2)</v>
      </c>
      <c r="W43" s="9"/>
    </row>
    <row r="44" spans="1:23" x14ac:dyDescent="0.25">
      <c r="A44" s="54"/>
      <c r="I44" s="9"/>
      <c r="L44" t="str" cm="1">
        <f t="array" ref="L44">IF(D18="wahr",B98:C98,"")</f>
        <v/>
      </c>
      <c r="N44" s="43"/>
      <c r="O44" s="5" t="s">
        <v>90</v>
      </c>
      <c r="P44">
        <v>2.5</v>
      </c>
      <c r="Q44" s="44" t="s">
        <v>15</v>
      </c>
      <c r="U44" t="str">
        <v>2a UE Italienisch im Kontext (C1.1)</v>
      </c>
      <c r="V44">
        <v>2.5</v>
      </c>
      <c r="W44" s="9"/>
    </row>
    <row r="45" spans="1:23" x14ac:dyDescent="0.25">
      <c r="A45" s="54"/>
      <c r="I45" s="9"/>
      <c r="L45" t="str" cm="1">
        <f t="array" ref="L45">IF(D14="wahr",B99:C99,"")</f>
        <v/>
      </c>
      <c r="N45" s="43"/>
      <c r="O45" s="5" t="s">
        <v>91</v>
      </c>
      <c r="P45">
        <v>2.5</v>
      </c>
      <c r="Q45" s="44" t="s">
        <v>15</v>
      </c>
      <c r="U45" t="str">
        <v>2b UE Intermediale Textarbeit – Italienisch (C1.1)</v>
      </c>
      <c r="V45">
        <v>2.5</v>
      </c>
      <c r="W45" s="9"/>
    </row>
    <row r="46" spans="1:23" x14ac:dyDescent="0.25">
      <c r="A46" s="54"/>
      <c r="I46" s="9"/>
      <c r="L46" t="str" cm="1">
        <f t="array" ref="L46">IF(D42="wahr",#REF!,"")</f>
        <v/>
      </c>
      <c r="N46" s="43"/>
      <c r="O46" s="53" t="s">
        <v>92</v>
      </c>
      <c r="P46" s="53">
        <v>2</v>
      </c>
      <c r="Q46" s="44" t="s">
        <v>15</v>
      </c>
      <c r="U46" t="str">
        <v>3 PR Fachdidaktische Begleitlehrveranstaltung zum Masterpraktikum</v>
      </c>
      <c r="V46">
        <v>2</v>
      </c>
      <c r="W46" s="9"/>
    </row>
    <row r="47" spans="1:23" x14ac:dyDescent="0.25">
      <c r="A47" s="54"/>
      <c r="I47" s="9"/>
      <c r="L47" t="str" cm="1">
        <f t="array" ref="L47">IF(D43="wahr",#REF!,"")</f>
        <v/>
      </c>
      <c r="N47" s="43"/>
      <c r="O47" s="53" t="s">
        <v>98</v>
      </c>
      <c r="P47" s="53">
        <v>5</v>
      </c>
      <c r="Q47" s="44" t="s">
        <v>15</v>
      </c>
      <c r="U47" t="str">
        <v>WM1a SE Kontrastive Linguistik und interkulturelle Kommunikation (20 ECTS-AP aus WM) oder</v>
      </c>
      <c r="V47">
        <v>5</v>
      </c>
      <c r="W47" s="9"/>
    </row>
    <row r="48" spans="1:23" x14ac:dyDescent="0.25">
      <c r="A48" s="54"/>
      <c r="I48" s="9"/>
      <c r="L48" t="str" cm="1">
        <f t="array" ref="L48">IF(D44="wahr",#REF!,"")</f>
        <v/>
      </c>
      <c r="N48" s="43"/>
      <c r="O48" s="53" t="s">
        <v>99</v>
      </c>
      <c r="P48" s="53">
        <v>5</v>
      </c>
      <c r="Q48" s="44" t="s">
        <v>15</v>
      </c>
      <c r="U48" t="str">
        <v>WM1b SE Sprachliche Variation und Kommunikation (20 ECTS-AP aus WM) oder</v>
      </c>
      <c r="V48">
        <v>5</v>
      </c>
      <c r="W48" s="9"/>
    </row>
    <row r="49" spans="1:23" ht="14.25" customHeight="1" x14ac:dyDescent="0.25">
      <c r="A49" s="54"/>
      <c r="I49" s="9"/>
      <c r="L49" t="str" cm="1">
        <f t="array" ref="L49">IF(D45="wahr",#REF!,"")</f>
        <v/>
      </c>
      <c r="N49" s="43"/>
      <c r="O49" s="53" t="s">
        <v>100</v>
      </c>
      <c r="P49" s="53" t="s">
        <v>47</v>
      </c>
      <c r="Q49" s="44" t="s">
        <v>15</v>
      </c>
      <c r="U49" t="str">
        <v>WM2a VU Theoretisch-methodische Spezialisierung in italienischer Sprachwissenschaft (20 ECTS-AP aus WM) oder</v>
      </c>
      <c r="V49" t="str">
        <v>0 (5)</v>
      </c>
      <c r="W49" s="9"/>
    </row>
    <row r="50" spans="1:23" x14ac:dyDescent="0.25">
      <c r="A50" s="54"/>
      <c r="I50" s="9"/>
      <c r="L50" t="str" cm="1">
        <f t="array" ref="L50">IF(D46="wahr",#REF!,"")</f>
        <v/>
      </c>
      <c r="N50" s="43"/>
      <c r="O50" s="55" t="s">
        <v>101</v>
      </c>
      <c r="P50" s="55" t="s">
        <v>48</v>
      </c>
      <c r="Q50" s="44" t="s">
        <v>15</v>
      </c>
      <c r="U50" t="str">
        <v>WM2b VU Projektarbeit in italienischer Sprachwissenschaft (20 ECTS-AP aus WM) oder</v>
      </c>
      <c r="V50" t="str">
        <v>0 (2,5)</v>
      </c>
      <c r="W50" s="9"/>
    </row>
    <row r="51" spans="1:23" x14ac:dyDescent="0.25">
      <c r="A51" s="54"/>
      <c r="I51" s="9"/>
      <c r="L51" t="str" cm="1">
        <f t="array" ref="L51">IF(D47="wahr",#REF!,"")</f>
        <v/>
      </c>
      <c r="N51" s="43"/>
      <c r="O51" s="55" t="s">
        <v>102</v>
      </c>
      <c r="P51" s="55" t="s">
        <v>48</v>
      </c>
      <c r="Q51" s="44" t="s">
        <v>15</v>
      </c>
      <c r="U51" t="str">
        <v>WM3a SE Italienische Literaturen, Medien und Kulturen in transkulturellen Perspektiven (20 ECTS-AP aus WM) oder</v>
      </c>
      <c r="V51" t="str">
        <v>0 (2,5)</v>
      </c>
      <c r="W51" s="9"/>
    </row>
    <row r="52" spans="1:23" x14ac:dyDescent="0.25">
      <c r="I52" s="9"/>
      <c r="L52" t="str" cm="1">
        <f t="array" ref="L52">IF(D48="wahr",#REF!,"")</f>
        <v/>
      </c>
      <c r="N52" s="43"/>
      <c r="O52" s="55" t="s">
        <v>103</v>
      </c>
      <c r="P52" s="55" t="s">
        <v>47</v>
      </c>
      <c r="Q52" s="44" t="s">
        <v>15</v>
      </c>
      <c r="U52" t="str">
        <v>WM3b SE Italienische Literaturen und Medien: Konzepte – Theorien – Analysen (20 ECTS-AP aus WM) oder</v>
      </c>
      <c r="V52" t="str">
        <v>0 (5)</v>
      </c>
      <c r="W52" s="9"/>
    </row>
    <row r="53" spans="1:23" x14ac:dyDescent="0.25">
      <c r="I53" s="9"/>
      <c r="N53" s="43"/>
      <c r="O53" s="55" t="s">
        <v>104</v>
      </c>
      <c r="P53" s="55">
        <v>2.5</v>
      </c>
      <c r="Q53" s="44" t="s">
        <v>15</v>
      </c>
      <c r="U53" t="str">
        <v>WM4a VU Literatur- und Kulturwissenschaft: ausgewählte Forschungsperspektiven der Italianistik (20 ECTS-AP aus WM) oder</v>
      </c>
      <c r="V53">
        <v>2.5</v>
      </c>
      <c r="W53" s="9"/>
    </row>
    <row r="54" spans="1:23" x14ac:dyDescent="0.25">
      <c r="I54" s="9"/>
      <c r="N54" s="43"/>
      <c r="O54" s="55" t="s">
        <v>105</v>
      </c>
      <c r="P54" s="55">
        <v>2.5</v>
      </c>
      <c r="Q54" s="44" t="s">
        <v>15</v>
      </c>
      <c r="U54" t="str">
        <v>WM4b VU Literatur- und Kulturwissenschaft: ausgewählte Anwendungsperspektiven der Italianistik (20 ECTS-AP aus WM) oder</v>
      </c>
      <c r="V54">
        <v>2.5</v>
      </c>
      <c r="W54" s="9"/>
    </row>
    <row r="55" spans="1:23" x14ac:dyDescent="0.25">
      <c r="I55" s="9"/>
      <c r="N55" s="43"/>
      <c r="O55" s="55" t="s">
        <v>106</v>
      </c>
      <c r="P55" s="55">
        <v>2.5</v>
      </c>
      <c r="Q55" s="44" t="s">
        <v>15</v>
      </c>
      <c r="U55" t="str">
        <v>WM5a VU Lektüre und Präsentation wissenschaftlicher Texte – Italienisch (20 ECTS-AP aus WM) oder</v>
      </c>
      <c r="V55">
        <v>2.5</v>
      </c>
      <c r="W55" s="9"/>
    </row>
    <row r="56" spans="1:23" x14ac:dyDescent="0.25">
      <c r="C56" s="1"/>
      <c r="I56" s="9"/>
      <c r="N56" s="43"/>
      <c r="P56">
        <f>SUM(P40:P55)</f>
        <v>32</v>
      </c>
      <c r="Q56" s="44"/>
      <c r="W56" s="9"/>
    </row>
    <row r="57" spans="1:23" ht="15.75" thickBot="1" x14ac:dyDescent="0.3">
      <c r="C57" s="1"/>
      <c r="I57" s="9"/>
      <c r="N57" s="45"/>
      <c r="O57" s="12"/>
      <c r="P57" s="12"/>
      <c r="Q57" s="46"/>
      <c r="W57" s="9"/>
    </row>
    <row r="58" spans="1:23" x14ac:dyDescent="0.25">
      <c r="A58" s="9"/>
      <c r="B58" s="9"/>
      <c r="C58" s="38"/>
      <c r="D58" s="9"/>
      <c r="E58" s="9"/>
      <c r="F58" s="9"/>
      <c r="G58" s="9"/>
      <c r="H58" s="9"/>
      <c r="I58" s="9"/>
      <c r="J58" s="9"/>
      <c r="K58" s="9"/>
      <c r="L58" s="9"/>
      <c r="M58" s="9"/>
      <c r="N58" s="9"/>
      <c r="O58" s="9"/>
      <c r="P58" s="9"/>
      <c r="Q58" s="9"/>
      <c r="R58" s="9"/>
      <c r="S58" s="9"/>
      <c r="T58" s="9"/>
      <c r="U58" s="9"/>
      <c r="V58" s="9"/>
      <c r="W58" s="9"/>
    </row>
    <row r="59" spans="1:23" x14ac:dyDescent="0.25">
      <c r="A59" s="9"/>
      <c r="B59" s="9"/>
      <c r="C59" s="9"/>
      <c r="D59" s="9"/>
      <c r="E59" s="9"/>
      <c r="F59" s="9"/>
      <c r="G59" s="9"/>
      <c r="H59" s="9"/>
      <c r="I59" s="9"/>
      <c r="J59" s="9"/>
      <c r="K59" s="9"/>
      <c r="L59" s="9"/>
      <c r="M59" s="9"/>
      <c r="N59" s="9"/>
      <c r="O59" s="9"/>
      <c r="P59" s="9"/>
      <c r="Q59" s="9"/>
      <c r="R59" s="9"/>
      <c r="S59" s="9"/>
      <c r="T59" s="9"/>
      <c r="U59" s="9"/>
      <c r="V59" s="9"/>
      <c r="W59" s="9"/>
    </row>
    <row r="60" spans="1:23" ht="15.75" thickBot="1" x14ac:dyDescent="0.3">
      <c r="A60" s="9"/>
      <c r="B60" s="9"/>
      <c r="C60" s="9"/>
      <c r="D60" s="9"/>
      <c r="E60" s="9"/>
      <c r="F60" s="9"/>
      <c r="G60" s="9"/>
      <c r="H60" s="9"/>
      <c r="I60" s="9"/>
      <c r="J60" s="9"/>
      <c r="K60" s="9"/>
      <c r="L60" s="9"/>
      <c r="M60" s="9"/>
      <c r="N60" s="9"/>
      <c r="O60" s="9"/>
      <c r="P60" s="9"/>
      <c r="Q60" s="9"/>
      <c r="R60" s="9"/>
      <c r="S60" s="9"/>
      <c r="T60" s="9"/>
      <c r="U60" s="9"/>
      <c r="V60" s="9"/>
      <c r="W60" s="9"/>
    </row>
    <row r="61" spans="1:23" x14ac:dyDescent="0.25">
      <c r="A61" s="106" t="s">
        <v>14</v>
      </c>
      <c r="B61" s="56" t="s">
        <v>50</v>
      </c>
      <c r="C61" s="50">
        <v>2.5</v>
      </c>
    </row>
    <row r="62" spans="1:23" x14ac:dyDescent="0.25">
      <c r="A62" s="107"/>
      <c r="B62" s="57" t="s">
        <v>67</v>
      </c>
      <c r="C62" s="51">
        <v>2.5</v>
      </c>
    </row>
    <row r="63" spans="1:23" x14ac:dyDescent="0.25">
      <c r="A63" s="107"/>
      <c r="B63" s="57" t="s">
        <v>49</v>
      </c>
      <c r="C63" s="51" t="s">
        <v>48</v>
      </c>
      <c r="O63" s="55" t="s">
        <v>16</v>
      </c>
      <c r="P63" s="55"/>
      <c r="Q63" s="55"/>
      <c r="R63" s="55"/>
    </row>
    <row r="64" spans="1:23" x14ac:dyDescent="0.25">
      <c r="A64" s="107"/>
      <c r="B64" s="57" t="s">
        <v>51</v>
      </c>
      <c r="C64" s="51">
        <v>2.5</v>
      </c>
    </row>
    <row r="65" spans="1:7" x14ac:dyDescent="0.25">
      <c r="A65" s="107"/>
      <c r="B65" s="57" t="s">
        <v>68</v>
      </c>
      <c r="C65" s="51">
        <v>2.5</v>
      </c>
    </row>
    <row r="66" spans="1:7" x14ac:dyDescent="0.25">
      <c r="A66" s="107"/>
      <c r="B66" s="57" t="s">
        <v>94</v>
      </c>
      <c r="C66" s="51" t="s">
        <v>48</v>
      </c>
    </row>
    <row r="67" spans="1:7" x14ac:dyDescent="0.25">
      <c r="A67" s="107"/>
      <c r="B67" s="57" t="s">
        <v>42</v>
      </c>
      <c r="C67" s="51">
        <v>6</v>
      </c>
    </row>
    <row r="68" spans="1:7" x14ac:dyDescent="0.25">
      <c r="A68" s="107"/>
      <c r="B68" s="57" t="s">
        <v>69</v>
      </c>
      <c r="C68" s="51">
        <v>3</v>
      </c>
      <c r="E68" s="59"/>
      <c r="F68" s="59"/>
      <c r="G68" s="59"/>
    </row>
    <row r="69" spans="1:7" x14ac:dyDescent="0.25">
      <c r="A69" s="107"/>
      <c r="B69" s="57" t="s">
        <v>70</v>
      </c>
      <c r="C69" s="51">
        <v>3</v>
      </c>
      <c r="E69" s="59"/>
      <c r="F69" s="60" t="s">
        <v>17</v>
      </c>
      <c r="G69" s="59"/>
    </row>
    <row r="70" spans="1:7" x14ac:dyDescent="0.25">
      <c r="A70" s="107"/>
      <c r="B70" s="57" t="s">
        <v>66</v>
      </c>
      <c r="C70" s="51">
        <v>2</v>
      </c>
      <c r="E70" s="59"/>
      <c r="F70" s="59"/>
      <c r="G70" s="59"/>
    </row>
    <row r="71" spans="1:7" x14ac:dyDescent="0.25">
      <c r="A71" s="107"/>
      <c r="B71" s="57" t="s">
        <v>46</v>
      </c>
      <c r="C71" s="51">
        <v>5</v>
      </c>
    </row>
    <row r="72" spans="1:7" x14ac:dyDescent="0.25">
      <c r="A72" s="107"/>
      <c r="B72" s="57" t="s">
        <v>46</v>
      </c>
      <c r="C72" s="51" t="s">
        <v>47</v>
      </c>
    </row>
    <row r="73" spans="1:7" x14ac:dyDescent="0.25">
      <c r="A73" s="107"/>
      <c r="B73" s="57" t="s">
        <v>71</v>
      </c>
      <c r="C73" s="51">
        <v>2</v>
      </c>
    </row>
    <row r="74" spans="1:7" x14ac:dyDescent="0.25">
      <c r="A74" s="107"/>
      <c r="B74" s="57" t="s">
        <v>72</v>
      </c>
      <c r="C74" s="51">
        <v>2</v>
      </c>
    </row>
    <row r="75" spans="1:7" x14ac:dyDescent="0.25">
      <c r="A75" s="107"/>
      <c r="B75" s="57" t="s">
        <v>46</v>
      </c>
      <c r="C75" s="51" t="s">
        <v>47</v>
      </c>
    </row>
    <row r="76" spans="1:7" x14ac:dyDescent="0.25">
      <c r="A76" s="107"/>
      <c r="B76" s="57" t="s">
        <v>46</v>
      </c>
      <c r="C76" s="51" t="s">
        <v>47</v>
      </c>
    </row>
    <row r="77" spans="1:7" x14ac:dyDescent="0.25">
      <c r="A77" s="107"/>
      <c r="B77" s="57" t="s">
        <v>73</v>
      </c>
      <c r="C77" s="51">
        <v>2</v>
      </c>
    </row>
    <row r="78" spans="1:7" x14ac:dyDescent="0.25">
      <c r="A78" s="107"/>
      <c r="B78" s="57" t="s">
        <v>74</v>
      </c>
      <c r="C78" s="51">
        <v>3</v>
      </c>
    </row>
    <row r="79" spans="1:7" x14ac:dyDescent="0.25">
      <c r="A79" s="107"/>
      <c r="B79" s="57" t="s">
        <v>75</v>
      </c>
      <c r="C79" s="51">
        <v>2</v>
      </c>
    </row>
    <row r="80" spans="1:7" x14ac:dyDescent="0.25">
      <c r="A80" s="107"/>
      <c r="B80" s="57" t="s">
        <v>76</v>
      </c>
      <c r="C80" s="51">
        <v>2</v>
      </c>
    </row>
    <row r="81" spans="1:3" x14ac:dyDescent="0.25">
      <c r="A81" s="107"/>
      <c r="B81" s="57" t="s">
        <v>77</v>
      </c>
      <c r="C81" s="51">
        <v>2</v>
      </c>
    </row>
    <row r="82" spans="1:3" x14ac:dyDescent="0.25">
      <c r="A82" s="107"/>
      <c r="B82" s="57" t="s">
        <v>78</v>
      </c>
      <c r="C82" s="51">
        <v>3</v>
      </c>
    </row>
    <row r="83" spans="1:3" x14ac:dyDescent="0.25">
      <c r="A83" s="107"/>
      <c r="B83" s="57" t="s">
        <v>79</v>
      </c>
      <c r="C83" s="51">
        <v>3</v>
      </c>
    </row>
    <row r="84" spans="1:3" x14ac:dyDescent="0.25">
      <c r="A84" s="107"/>
      <c r="B84" s="57" t="s">
        <v>80</v>
      </c>
      <c r="C84" s="51">
        <v>3</v>
      </c>
    </row>
    <row r="85" spans="1:3" x14ac:dyDescent="0.25">
      <c r="A85" s="107"/>
      <c r="B85" s="57" t="s">
        <v>81</v>
      </c>
      <c r="C85" s="51">
        <v>3</v>
      </c>
    </row>
    <row r="86" spans="1:3" x14ac:dyDescent="0.25">
      <c r="A86" s="107"/>
      <c r="B86" s="57" t="s">
        <v>82</v>
      </c>
      <c r="C86" s="51">
        <v>3</v>
      </c>
    </row>
    <row r="87" spans="1:3" x14ac:dyDescent="0.25">
      <c r="A87" s="107"/>
      <c r="B87" s="57" t="s">
        <v>83</v>
      </c>
      <c r="C87" s="51">
        <v>3</v>
      </c>
    </row>
    <row r="88" spans="1:3" x14ac:dyDescent="0.25">
      <c r="A88" s="107"/>
      <c r="B88" s="57" t="s">
        <v>84</v>
      </c>
      <c r="C88" s="51">
        <v>3</v>
      </c>
    </row>
    <row r="89" spans="1:3" ht="15.75" thickBot="1" x14ac:dyDescent="0.3">
      <c r="A89" s="107"/>
      <c r="B89" s="58" t="s">
        <v>85</v>
      </c>
      <c r="C89" s="52">
        <v>3</v>
      </c>
    </row>
    <row r="90" spans="1:3" ht="15.75" thickBot="1" x14ac:dyDescent="0.3">
      <c r="A90" s="108"/>
      <c r="B90" s="58"/>
      <c r="C90" s="52"/>
    </row>
    <row r="91" spans="1:3" x14ac:dyDescent="0.25">
      <c r="A91" s="71"/>
      <c r="B91" s="72" t="s">
        <v>43</v>
      </c>
      <c r="C91" s="73">
        <v>3</v>
      </c>
    </row>
    <row r="92" spans="1:3" x14ac:dyDescent="0.25">
      <c r="A92" s="71"/>
      <c r="B92" s="72" t="s">
        <v>44</v>
      </c>
      <c r="C92" s="73">
        <v>5</v>
      </c>
    </row>
    <row r="93" spans="1:3" ht="15.75" thickBot="1" x14ac:dyDescent="0.3">
      <c r="A93" s="1"/>
      <c r="C93" s="1"/>
    </row>
    <row r="94" spans="1:3" x14ac:dyDescent="0.25">
      <c r="A94" s="109" t="s">
        <v>13</v>
      </c>
      <c r="B94" s="56" t="s">
        <v>88</v>
      </c>
      <c r="C94" s="50">
        <v>2.5</v>
      </c>
    </row>
    <row r="95" spans="1:3" x14ac:dyDescent="0.25">
      <c r="A95" s="110"/>
      <c r="B95" s="57"/>
      <c r="C95" s="51"/>
    </row>
    <row r="96" spans="1:3" x14ac:dyDescent="0.25">
      <c r="A96" s="110"/>
      <c r="B96" s="57"/>
      <c r="C96" s="51"/>
    </row>
    <row r="97" spans="1:3" ht="15.75" thickBot="1" x14ac:dyDescent="0.3">
      <c r="A97" s="111"/>
      <c r="B97" s="58"/>
      <c r="C97" s="52"/>
    </row>
  </sheetData>
  <sheetProtection selectLockedCells="1" selectUnlockedCells="1"/>
  <mergeCells count="2">
    <mergeCell ref="A61:A90"/>
    <mergeCell ref="A94:A97"/>
  </mergeCells>
  <phoneticPr fontId="8"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9D0D8-64D7-4E66-85B2-58DB0C1BF085}">
  <sheetPr>
    <tabColor rgb="FFFF0000"/>
  </sheetPr>
  <dimension ref="A1:H60"/>
  <sheetViews>
    <sheetView workbookViewId="0">
      <selection activeCell="K29" sqref="K29"/>
    </sheetView>
  </sheetViews>
  <sheetFormatPr baseColWidth="10" defaultColWidth="9" defaultRowHeight="15" x14ac:dyDescent="0.25"/>
  <cols>
    <col min="1" max="1" width="8.85546875" bestFit="1" customWidth="1"/>
    <col min="2" max="2" width="57.42578125" bestFit="1" customWidth="1"/>
    <col min="5" max="5" width="21" bestFit="1" customWidth="1"/>
  </cols>
  <sheetData>
    <row r="1" spans="1:8" ht="32.25" thickBot="1" x14ac:dyDescent="0.3">
      <c r="A1" s="112" t="s">
        <v>7</v>
      </c>
      <c r="B1" s="113"/>
      <c r="C1" s="113"/>
      <c r="D1" s="113"/>
      <c r="E1" s="113"/>
      <c r="F1" s="114"/>
      <c r="G1" s="9"/>
      <c r="H1" s="9"/>
    </row>
    <row r="2" spans="1:8" ht="15.75" thickBot="1" x14ac:dyDescent="0.3">
      <c r="A2" s="115" t="s">
        <v>6</v>
      </c>
      <c r="B2" s="6" t="s">
        <v>4</v>
      </c>
      <c r="C2" s="6"/>
      <c r="D2" s="6"/>
      <c r="E2" s="6" t="s">
        <v>5</v>
      </c>
      <c r="F2" s="7"/>
      <c r="G2" s="9"/>
      <c r="H2" s="9"/>
    </row>
    <row r="3" spans="1:8" x14ac:dyDescent="0.25">
      <c r="A3" s="116"/>
      <c r="B3" s="1" t="str" cm="1">
        <f t="array" ref="B3:C33">'Seite 1'!R2:S32</f>
        <v/>
      </c>
      <c r="C3" s="1">
        <v>0</v>
      </c>
      <c r="D3" s="1"/>
      <c r="E3" s="1" t="str" cm="1">
        <f t="array" ref="E3:F33">'Seite 1'!U2:V32</f>
        <v>6a VU Einführung in die Fremdsprachendidaktik (6c bei lebende Fremdsprache als Zweitfach)</v>
      </c>
      <c r="F3" s="11">
        <v>2.5</v>
      </c>
      <c r="G3" s="9"/>
      <c r="H3" s="9"/>
    </row>
    <row r="4" spans="1:8" x14ac:dyDescent="0.25">
      <c r="A4" s="116"/>
      <c r="B4" s="1">
        <v>0</v>
      </c>
      <c r="C4" s="1">
        <v>0</v>
      </c>
      <c r="D4" s="1"/>
      <c r="E4" s="1" t="str">
        <v xml:space="preserve">6b UE Sprachspezifische Umsetzung fremdsprachendidaktischer Prinzipien: Italienisch </v>
      </c>
      <c r="F4" s="11">
        <v>2.5</v>
      </c>
      <c r="G4" s="9"/>
      <c r="H4" s="9"/>
    </row>
    <row r="5" spans="1:8" x14ac:dyDescent="0.25">
      <c r="A5" s="116"/>
      <c r="B5" s="1">
        <v>0</v>
      </c>
      <c r="C5" s="1">
        <v>0</v>
      </c>
      <c r="D5" s="1"/>
      <c r="E5" s="1" t="str">
        <v>6c VU Schwerpunktsetzung Prinzipien der Fremdsprachendidaktik (6a bei keine lebende Fremdsprache als Zweitfach)</v>
      </c>
      <c r="F5" s="11" t="str">
        <v>0 (2,5)</v>
      </c>
      <c r="G5" s="9"/>
      <c r="H5" s="9"/>
    </row>
    <row r="6" spans="1:8" x14ac:dyDescent="0.25">
      <c r="A6" s="116"/>
      <c r="B6" s="1">
        <v>0</v>
      </c>
      <c r="C6" s="1">
        <v>0</v>
      </c>
      <c r="D6" s="1"/>
      <c r="E6" s="1" t="str">
        <v>9a VU Handlungsorientiertes Unterrichten und Bewerten (9c bei lebende Fremdsprache als Zweitfach)</v>
      </c>
      <c r="F6" s="11">
        <v>2.5</v>
      </c>
      <c r="G6" s="9"/>
      <c r="H6" s="9"/>
    </row>
    <row r="7" spans="1:8" x14ac:dyDescent="0.25">
      <c r="A7" s="116"/>
      <c r="B7" s="1">
        <v>0</v>
      </c>
      <c r="C7" s="1">
        <v>0</v>
      </c>
      <c r="D7" s="1"/>
      <c r="E7" s="1" t="str">
        <v xml:space="preserve">9b UE Fremdsprachen handlungsorientiert unterrichten und bewerten: Sprachspezifische Umsetzung Italienisch </v>
      </c>
      <c r="F7" s="11">
        <v>2.5</v>
      </c>
      <c r="G7" s="9"/>
      <c r="H7" s="9"/>
    </row>
    <row r="8" spans="1:8" x14ac:dyDescent="0.25">
      <c r="A8" s="116"/>
      <c r="B8" s="1">
        <v>0</v>
      </c>
      <c r="C8" s="1">
        <v>0</v>
      </c>
      <c r="D8" s="1"/>
      <c r="E8" s="1" t="str">
        <v>9c VU Schwerpunktsetzung Handlungsorientierung in Fremdsprachenunterricht und Assessment (9a bei keine lebende Fremdsprache als Zweitfach)</v>
      </c>
      <c r="F8" s="11" t="str">
        <v>0 (2,5)</v>
      </c>
      <c r="G8" s="9"/>
      <c r="H8" s="9"/>
    </row>
    <row r="9" spans="1:8" x14ac:dyDescent="0.25">
      <c r="A9" s="116"/>
      <c r="B9" s="1">
        <v>0</v>
      </c>
      <c r="C9" s="1">
        <v>0</v>
      </c>
      <c r="D9" s="1"/>
      <c r="E9" s="1" t="str">
        <v xml:space="preserve">13 PR Praxissemester – Fachdidaktischer Teil </v>
      </c>
      <c r="F9" s="11">
        <v>6</v>
      </c>
      <c r="G9" s="9"/>
      <c r="H9" s="9"/>
    </row>
    <row r="10" spans="1:8" x14ac:dyDescent="0.25">
      <c r="A10" s="116"/>
      <c r="B10" s="1">
        <v>0</v>
      </c>
      <c r="C10" s="1">
        <v>0</v>
      </c>
      <c r="D10" s="1"/>
      <c r="E10" s="1" t="str">
        <v xml:space="preserve">1 VO Einführung in die Italianistik: Inhalte – Konzepte – Arbeitstechniken </v>
      </c>
      <c r="F10" s="11">
        <v>3</v>
      </c>
      <c r="G10" s="9"/>
      <c r="H10" s="9"/>
    </row>
    <row r="11" spans="1:8" x14ac:dyDescent="0.25">
      <c r="A11" s="116"/>
      <c r="B11" s="1">
        <v>0</v>
      </c>
      <c r="C11" s="1">
        <v>0</v>
      </c>
      <c r="D11" s="1"/>
      <c r="E11" s="1" t="str">
        <v xml:space="preserve">2a UE Sprachpraxis im Kontext 1 (B1.2) – Italienisch </v>
      </c>
      <c r="F11" s="11">
        <v>3</v>
      </c>
      <c r="G11" s="9"/>
      <c r="H11" s="9"/>
    </row>
    <row r="12" spans="1:8" x14ac:dyDescent="0.25">
      <c r="A12" s="116"/>
      <c r="B12" s="1">
        <v>0</v>
      </c>
      <c r="C12" s="1">
        <v>0</v>
      </c>
      <c r="D12" s="1"/>
      <c r="E12" s="1" t="str">
        <v xml:space="preserve">2b UE Mündliche Kommunikation 1 (B1.2) - Italienisch </v>
      </c>
      <c r="F12" s="11">
        <v>2</v>
      </c>
      <c r="G12" s="9"/>
      <c r="H12" s="9"/>
    </row>
    <row r="13" spans="1:8" x14ac:dyDescent="0.25">
      <c r="A13" s="116"/>
      <c r="B13" s="1">
        <v>0</v>
      </c>
      <c r="C13" s="1">
        <v>0</v>
      </c>
      <c r="D13" s="1"/>
      <c r="E13" s="1" t="str">
        <v xml:space="preserve">14 Individuelle Schwerpunktsetzung (Anteilig - max. 5 ECTS-AP im PM 14) </v>
      </c>
      <c r="F13" s="11">
        <v>5</v>
      </c>
      <c r="G13" s="9"/>
      <c r="H13" s="9"/>
    </row>
    <row r="14" spans="1:8" x14ac:dyDescent="0.25">
      <c r="A14" s="116"/>
      <c r="B14" s="1">
        <v>0</v>
      </c>
      <c r="C14" s="1">
        <v>0</v>
      </c>
      <c r="D14" s="1"/>
      <c r="E14" s="1" t="str">
        <v xml:space="preserve">14 Individuelle Schwerpunktsetzung (Anteilig - max. 5 ECTS-AP im PM 14) </v>
      </c>
      <c r="F14" s="11" t="str">
        <v>0 (5)</v>
      </c>
      <c r="G14" s="9"/>
      <c r="H14" s="9"/>
    </row>
    <row r="15" spans="1:8" x14ac:dyDescent="0.25">
      <c r="A15" s="116"/>
      <c r="B15" s="1">
        <v>0</v>
      </c>
      <c r="C15" s="1">
        <v>0</v>
      </c>
      <c r="D15" s="1"/>
      <c r="E15" s="1" t="str">
        <v xml:space="preserve">4a UE Sprachpraxis im Kontext 2 (B.2.1.) – Italienisch </v>
      </c>
      <c r="F15" s="11">
        <v>2</v>
      </c>
      <c r="G15" s="9"/>
      <c r="H15" s="9"/>
    </row>
    <row r="16" spans="1:8" x14ac:dyDescent="0.25">
      <c r="A16" s="116"/>
      <c r="B16" s="1">
        <v>0</v>
      </c>
      <c r="C16" s="1">
        <v>0</v>
      </c>
      <c r="D16" s="1"/>
      <c r="E16" s="1" t="str">
        <v xml:space="preserve">5a UE mündliche Kommunikation 2 (B2.1) – Italienisch </v>
      </c>
      <c r="F16" s="11">
        <v>2</v>
      </c>
      <c r="G16" s="9"/>
      <c r="H16" s="9"/>
    </row>
    <row r="17" spans="1:8" x14ac:dyDescent="0.25">
      <c r="A17" s="116"/>
      <c r="B17" s="1">
        <v>0</v>
      </c>
      <c r="C17" s="1">
        <v>0</v>
      </c>
      <c r="D17" s="1"/>
      <c r="E17" s="1" t="str">
        <v xml:space="preserve">14 Individuelle Schwerpunktsetzung (Anteilig - max. 5 ECTS-AP im PM 14) </v>
      </c>
      <c r="F17" s="11" t="str">
        <v>0 (5)</v>
      </c>
      <c r="G17" s="9"/>
      <c r="H17" s="9"/>
    </row>
    <row r="18" spans="1:8" x14ac:dyDescent="0.25">
      <c r="A18" s="116"/>
      <c r="B18" s="1">
        <v>0</v>
      </c>
      <c r="C18" s="1">
        <v>0</v>
      </c>
      <c r="D18" s="1"/>
      <c r="E18" s="1" t="str">
        <v xml:space="preserve">14 Individuelle Schwerpunktsetzung (Anteilig - max. 5 ECTS-AP im PM 14) </v>
      </c>
      <c r="F18" s="11" t="str">
        <v>0 (5)</v>
      </c>
      <c r="G18" s="9"/>
      <c r="H18" s="9"/>
    </row>
    <row r="19" spans="1:8" x14ac:dyDescent="0.25">
      <c r="A19" s="116"/>
      <c r="B19" s="1">
        <v>0</v>
      </c>
      <c r="C19" s="1">
        <v>0</v>
      </c>
      <c r="D19" s="1"/>
      <c r="E19" s="1" t="str">
        <v xml:space="preserve">7b UE Mündliche Kommunikation 3 (B 2.2.) – Italienisch </v>
      </c>
      <c r="F19" s="11">
        <v>2</v>
      </c>
      <c r="G19" s="9"/>
      <c r="H19" s="9"/>
    </row>
    <row r="20" spans="1:8" x14ac:dyDescent="0.25">
      <c r="A20" s="116"/>
      <c r="B20" s="1">
        <v>0</v>
      </c>
      <c r="C20" s="1">
        <v>0</v>
      </c>
      <c r="D20" s="1"/>
      <c r="E20" s="1" t="str">
        <v xml:space="preserve">7a UE Sprachpraxis im Kontext 3 (B.2.2) – Italienisch </v>
      </c>
      <c r="F20" s="11">
        <v>3</v>
      </c>
      <c r="G20" s="9"/>
      <c r="H20" s="9"/>
    </row>
    <row r="21" spans="1:8" x14ac:dyDescent="0.25">
      <c r="A21" s="116"/>
      <c r="B21" s="1">
        <v>0</v>
      </c>
      <c r="C21" s="1">
        <v>0</v>
      </c>
      <c r="D21" s="1"/>
      <c r="E21" s="1" t="str">
        <v xml:space="preserve">11a UE Mündliche Kommunikation 4 (B2.2./C.11. Italienisch </v>
      </c>
      <c r="F21" s="11">
        <v>2</v>
      </c>
      <c r="G21" s="9"/>
      <c r="H21" s="9"/>
    </row>
    <row r="22" spans="1:8" x14ac:dyDescent="0.25">
      <c r="A22" s="116"/>
      <c r="B22" s="1">
        <v>0</v>
      </c>
      <c r="C22" s="1">
        <v>0</v>
      </c>
      <c r="D22" s="1"/>
      <c r="E22" s="1" t="str">
        <v xml:space="preserve">10a UE Sprachpraxis im Kontext 4 (B.2.2./ C 1.1.) – Italienisch </v>
      </c>
      <c r="F22" s="11">
        <v>2</v>
      </c>
      <c r="G22" s="9"/>
      <c r="H22" s="9"/>
    </row>
    <row r="23" spans="1:8" x14ac:dyDescent="0.25">
      <c r="A23" s="116"/>
      <c r="B23" s="1">
        <v>0</v>
      </c>
      <c r="C23" s="1">
        <v>0</v>
      </c>
      <c r="D23" s="1"/>
      <c r="E23" s="1" t="str">
        <v xml:space="preserve">15 UE Sprachpraxis im Kontext 5 </v>
      </c>
      <c r="F23" s="11">
        <v>2</v>
      </c>
      <c r="G23" s="9"/>
      <c r="H23" s="9"/>
    </row>
    <row r="24" spans="1:8" x14ac:dyDescent="0.25">
      <c r="A24" s="116"/>
      <c r="B24" s="1">
        <v>0</v>
      </c>
      <c r="C24" s="1">
        <v>0</v>
      </c>
      <c r="D24" s="1"/>
      <c r="E24" s="1" t="str">
        <v xml:space="preserve">5b VU Empirisches Arbeiten in der italienischen Sprachwissenschaft </v>
      </c>
      <c r="F24" s="11">
        <v>3</v>
      </c>
      <c r="G24" s="9"/>
      <c r="H24" s="9"/>
    </row>
    <row r="25" spans="1:8" x14ac:dyDescent="0.25">
      <c r="A25" s="116"/>
      <c r="B25" s="1">
        <v>0</v>
      </c>
      <c r="C25" s="1">
        <v>0</v>
      </c>
      <c r="D25" s="1"/>
      <c r="E25" s="1" t="str">
        <v xml:space="preserve">3b VU Einführung in die italienische Sprachwissenschaft </v>
      </c>
      <c r="F25" s="11">
        <v>3</v>
      </c>
      <c r="G25" s="9"/>
      <c r="H25" s="9"/>
    </row>
    <row r="26" spans="1:8" x14ac:dyDescent="0.25">
      <c r="A26" s="116"/>
      <c r="B26" s="1">
        <v>0</v>
      </c>
      <c r="C26" s="1">
        <v>0</v>
      </c>
      <c r="D26" s="1"/>
      <c r="E26" s="1" t="str">
        <v xml:space="preserve">8b PS Linguistische Text-, Medien und Diskursanalyse – Italianistik </v>
      </c>
      <c r="F26" s="11">
        <v>3</v>
      </c>
      <c r="G26" s="9"/>
      <c r="H26" s="9"/>
    </row>
    <row r="27" spans="1:8" x14ac:dyDescent="0.25">
      <c r="A27" s="116"/>
      <c r="B27" s="1">
        <v>0</v>
      </c>
      <c r="C27" s="1">
        <v>0</v>
      </c>
      <c r="D27" s="1"/>
      <c r="E27" s="1" t="str">
        <v xml:space="preserve">11b PS Soziolinguistik und Pragmatik </v>
      </c>
      <c r="F27" s="11">
        <v>3</v>
      </c>
      <c r="G27" s="9"/>
      <c r="H27" s="9"/>
    </row>
    <row r="28" spans="1:8" x14ac:dyDescent="0.25">
      <c r="A28" s="116"/>
      <c r="B28" s="1">
        <v>0</v>
      </c>
      <c r="C28" s="1">
        <v>0</v>
      </c>
      <c r="D28" s="1"/>
      <c r="E28" s="1" t="str">
        <v xml:space="preserve">3a VU Kulturwissenschaftliche und kulturgeschichtliche Grundlagen: Die französischsprachige Welt </v>
      </c>
      <c r="F28" s="11">
        <v>3</v>
      </c>
      <c r="G28" s="9"/>
      <c r="H28" s="9"/>
    </row>
    <row r="29" spans="1:8" x14ac:dyDescent="0.25">
      <c r="A29" s="116"/>
      <c r="B29" s="1">
        <v>0</v>
      </c>
      <c r="C29" s="1">
        <v>0</v>
      </c>
      <c r="D29" s="1"/>
      <c r="E29" s="1" t="str">
        <v xml:space="preserve">4b VU Literarische Texte und andere Medien. Von der Lektüre zur Analyse – Italianistik </v>
      </c>
      <c r="F29" s="11">
        <v>3</v>
      </c>
      <c r="G29" s="9"/>
      <c r="H29" s="9"/>
    </row>
    <row r="30" spans="1:8" x14ac:dyDescent="0.25">
      <c r="A30" s="116"/>
      <c r="B30" s="1">
        <v>0</v>
      </c>
      <c r="C30" s="1">
        <v>0</v>
      </c>
      <c r="D30" s="1"/>
      <c r="E30" s="1" t="str">
        <v xml:space="preserve">10b PS Italienischsprachige Literaturen und Medien. Exemplarische Analysen und Forschungsperspektiven </v>
      </c>
      <c r="F30" s="11">
        <v>3</v>
      </c>
      <c r="G30" s="9"/>
      <c r="H30" s="9"/>
    </row>
    <row r="31" spans="1:8" x14ac:dyDescent="0.25">
      <c r="A31" s="116"/>
      <c r="B31" s="1">
        <v>0</v>
      </c>
      <c r="C31" s="1">
        <v>0</v>
      </c>
      <c r="D31" s="1"/>
      <c r="E31" s="1" t="str">
        <v xml:space="preserve">12a VO Länder und Kulturen der italienischen Sprachwelten </v>
      </c>
      <c r="F31" s="11">
        <v>3</v>
      </c>
      <c r="G31" s="9"/>
      <c r="H31" s="9"/>
    </row>
    <row r="32" spans="1:8" x14ac:dyDescent="0.25">
      <c r="A32" s="116"/>
      <c r="B32" s="1">
        <v>0</v>
      </c>
      <c r="C32" s="1">
        <v>0</v>
      </c>
      <c r="D32" s="1"/>
      <c r="E32" s="1" t="str">
        <v>8a VU Italienischsprachige Literaturen und Medien. Perspektiven und Kontexte</v>
      </c>
      <c r="F32" s="11">
        <v>3</v>
      </c>
      <c r="G32" s="9"/>
      <c r="H32" s="9"/>
    </row>
    <row r="33" spans="1:8" x14ac:dyDescent="0.25">
      <c r="A33" s="116"/>
      <c r="B33" s="1">
        <v>0</v>
      </c>
      <c r="C33" s="1">
        <v>0</v>
      </c>
      <c r="D33" s="1"/>
      <c r="E33" s="1" t="str">
        <v>16 SE Seminar mit Bachelorarbeit</v>
      </c>
      <c r="F33" s="11">
        <v>5</v>
      </c>
      <c r="G33" s="9"/>
      <c r="H33" s="9"/>
    </row>
    <row r="34" spans="1:8" ht="15.75" thickBot="1" x14ac:dyDescent="0.3">
      <c r="A34" s="117"/>
      <c r="B34" s="12"/>
      <c r="C34" s="13">
        <f>SUM(C3:C33)</f>
        <v>0</v>
      </c>
      <c r="D34" s="13"/>
      <c r="E34" s="13"/>
      <c r="F34" s="14">
        <f>SUM(F3:F33)</f>
        <v>76</v>
      </c>
      <c r="G34" s="9"/>
      <c r="H34" s="9"/>
    </row>
    <row r="35" spans="1:8" ht="15.75" thickBot="1" x14ac:dyDescent="0.3">
      <c r="B35" s="61" t="s">
        <v>4</v>
      </c>
      <c r="C35" s="62"/>
      <c r="D35" s="62"/>
      <c r="E35" s="62" t="s">
        <v>5</v>
      </c>
      <c r="F35" s="63"/>
      <c r="G35" s="9"/>
      <c r="H35" s="9"/>
    </row>
    <row r="36" spans="1:8" x14ac:dyDescent="0.25">
      <c r="A36" s="118" t="s">
        <v>10</v>
      </c>
      <c r="B36" s="41" t="str" cm="1">
        <f t="array" ref="B36">_xlfn.ANCHORARRAY('Seite 1'!R40)</f>
        <v/>
      </c>
      <c r="C36" s="41"/>
      <c r="D36" s="41"/>
      <c r="E36" s="64" t="str" cm="1">
        <f t="array" ref="E36:F51">_xlfn.ANCHORARRAY('Seite 1'!U40)</f>
        <v>WM5b VU Bildungs- und Medienlandschaft in der italienischsprachigen Welt (20 ECTS-AP aus WM)</v>
      </c>
      <c r="F36" s="65">
        <v>2.5</v>
      </c>
      <c r="G36" s="9"/>
      <c r="H36" s="9"/>
    </row>
    <row r="37" spans="1:8" x14ac:dyDescent="0.25">
      <c r="A37" s="119"/>
      <c r="E37" s="1" t="str">
        <v>1a VU Mehrsprachigkeit im Fremdsprachenunterricht (1c bei lebende Fremdsprache als Zweitfach)</v>
      </c>
      <c r="F37" s="66">
        <v>2</v>
      </c>
      <c r="G37" s="9"/>
      <c r="H37" s="9"/>
    </row>
    <row r="38" spans="1:8" x14ac:dyDescent="0.25">
      <c r="A38" s="119"/>
      <c r="E38" s="1" t="str">
        <v>1b SE Forschung in der Fremdsprachendidaktik: Italienisch</v>
      </c>
      <c r="F38" s="66">
        <v>3</v>
      </c>
      <c r="G38" s="9"/>
      <c r="H38" s="9"/>
    </row>
    <row r="39" spans="1:8" x14ac:dyDescent="0.25">
      <c r="A39" s="119"/>
      <c r="E39" s="1" t="str">
        <v>1c VU Global Citizenship Education im Fremdsprachenunterricht (1a bei keine lebende Fremdsprache als Zweitfach)</v>
      </c>
      <c r="F39" s="66" t="str">
        <v>0 (2)</v>
      </c>
      <c r="G39" s="9"/>
      <c r="H39" s="9"/>
    </row>
    <row r="40" spans="1:8" x14ac:dyDescent="0.25">
      <c r="A40" s="119"/>
      <c r="E40" s="1" t="str">
        <v>2a UE Italienisch im Kontext (C1.1)</v>
      </c>
      <c r="F40" s="66">
        <v>2.5</v>
      </c>
      <c r="G40" s="9"/>
      <c r="H40" s="9"/>
    </row>
    <row r="41" spans="1:8" x14ac:dyDescent="0.25">
      <c r="A41" s="119"/>
      <c r="E41" s="1" t="str">
        <v>2b UE Intermediale Textarbeit – Italienisch (C1.1)</v>
      </c>
      <c r="F41" s="66">
        <v>2.5</v>
      </c>
      <c r="G41" s="9"/>
      <c r="H41" s="9"/>
    </row>
    <row r="42" spans="1:8" x14ac:dyDescent="0.25">
      <c r="A42" s="119"/>
      <c r="E42" s="1" t="str">
        <v>3 PR Fachdidaktische Begleitlehrveranstaltung zum Masterpraktikum</v>
      </c>
      <c r="F42" s="66">
        <v>2</v>
      </c>
      <c r="G42" s="9"/>
      <c r="H42" s="9"/>
    </row>
    <row r="43" spans="1:8" x14ac:dyDescent="0.25">
      <c r="A43" s="119"/>
      <c r="E43" s="1" t="str">
        <v>WM1a SE Kontrastive Linguistik und interkulturelle Kommunikation (20 ECTS-AP aus WM) oder</v>
      </c>
      <c r="F43" s="66">
        <v>5</v>
      </c>
      <c r="G43" s="9"/>
      <c r="H43" s="9"/>
    </row>
    <row r="44" spans="1:8" x14ac:dyDescent="0.25">
      <c r="A44" s="119"/>
      <c r="E44" s="1" t="str">
        <v>WM1b SE Sprachliche Variation und Kommunikation (20 ECTS-AP aus WM) oder</v>
      </c>
      <c r="F44" s="66">
        <v>5</v>
      </c>
      <c r="G44" s="9"/>
      <c r="H44" s="9"/>
    </row>
    <row r="45" spans="1:8" x14ac:dyDescent="0.25">
      <c r="A45" s="119"/>
      <c r="E45" s="1" t="str">
        <v>WM2a VU Theoretisch-methodische Spezialisierung in italienischer Sprachwissenschaft (20 ECTS-AP aus WM) oder</v>
      </c>
      <c r="F45" s="66" t="str">
        <v>0 (5)</v>
      </c>
      <c r="G45" s="9"/>
      <c r="H45" s="9"/>
    </row>
    <row r="46" spans="1:8" x14ac:dyDescent="0.25">
      <c r="A46" s="119"/>
      <c r="E46" t="str">
        <v>WM2b VU Projektarbeit in italienischer Sprachwissenschaft (20 ECTS-AP aus WM) oder</v>
      </c>
      <c r="F46" s="66" t="str">
        <v>0 (2,5)</v>
      </c>
      <c r="G46" s="9"/>
      <c r="H46" s="9"/>
    </row>
    <row r="47" spans="1:8" x14ac:dyDescent="0.25">
      <c r="A47" s="119"/>
      <c r="E47" t="str">
        <v>WM3a SE Italienische Literaturen, Medien und Kulturen in transkulturellen Perspektiven (20 ECTS-AP aus WM) oder</v>
      </c>
      <c r="F47" s="66" t="str">
        <v>0 (2,5)</v>
      </c>
      <c r="G47" s="9"/>
      <c r="H47" s="9"/>
    </row>
    <row r="48" spans="1:8" x14ac:dyDescent="0.25">
      <c r="A48" s="119"/>
      <c r="E48" t="str">
        <v>WM3b SE Italienische Literaturen und Medien: Konzepte – Theorien – Analysen (20 ECTS-AP aus WM) oder</v>
      </c>
      <c r="F48" s="66" t="str">
        <v>0 (5)</v>
      </c>
      <c r="G48" s="9"/>
      <c r="H48" s="9"/>
    </row>
    <row r="49" spans="1:8" x14ac:dyDescent="0.25">
      <c r="A49" s="119"/>
      <c r="E49" t="str">
        <v>WM4a VU Literatur- und Kulturwissenschaft: ausgewählte Forschungsperspektiven der Italianistik (20 ECTS-AP aus WM) oder</v>
      </c>
      <c r="F49" s="66">
        <v>2.5</v>
      </c>
      <c r="G49" s="9"/>
      <c r="H49" s="9"/>
    </row>
    <row r="50" spans="1:8" x14ac:dyDescent="0.25">
      <c r="A50" s="119"/>
      <c r="E50" t="str">
        <v>WM4b VU Literatur- und Kulturwissenschaft: ausgewählte Anwendungsperspektiven der Italianistik (20 ECTS-AP aus WM) oder</v>
      </c>
      <c r="F50" s="66">
        <v>2.5</v>
      </c>
      <c r="G50" s="9"/>
      <c r="H50" s="9"/>
    </row>
    <row r="51" spans="1:8" x14ac:dyDescent="0.25">
      <c r="A51" s="119"/>
      <c r="E51" t="str">
        <v>WM5a VU Lektüre und Präsentation wissenschaftlicher Texte – Italienisch (20 ECTS-AP aus WM) oder</v>
      </c>
      <c r="F51" s="66">
        <v>2.5</v>
      </c>
      <c r="G51" s="9"/>
      <c r="H51" s="9"/>
    </row>
    <row r="52" spans="1:8" x14ac:dyDescent="0.25">
      <c r="A52" s="119"/>
      <c r="F52" s="66"/>
      <c r="G52" s="9"/>
      <c r="H52" s="9"/>
    </row>
    <row r="53" spans="1:8" x14ac:dyDescent="0.25">
      <c r="A53" s="119"/>
      <c r="F53" s="66"/>
      <c r="G53" s="9"/>
      <c r="H53" s="9"/>
    </row>
    <row r="54" spans="1:8" ht="15.75" thickBot="1" x14ac:dyDescent="0.3">
      <c r="A54" s="120"/>
      <c r="B54" s="67"/>
      <c r="C54" s="67"/>
      <c r="D54" s="67"/>
      <c r="E54" s="67"/>
      <c r="F54" s="46"/>
      <c r="G54" s="9"/>
      <c r="H54" s="9"/>
    </row>
    <row r="55" spans="1:8" x14ac:dyDescent="0.25">
      <c r="A55" s="9"/>
      <c r="B55" s="9"/>
      <c r="C55" s="9"/>
      <c r="D55" s="9"/>
      <c r="E55" s="9"/>
      <c r="F55" s="9"/>
      <c r="G55" s="9"/>
      <c r="H55" s="9"/>
    </row>
    <row r="56" spans="1:8" x14ac:dyDescent="0.25">
      <c r="A56" s="9"/>
      <c r="B56" s="9"/>
      <c r="C56" s="9"/>
      <c r="D56" s="9"/>
      <c r="E56" s="9"/>
      <c r="F56" s="9"/>
      <c r="G56" s="9"/>
      <c r="H56" s="9"/>
    </row>
    <row r="57" spans="1:8" x14ac:dyDescent="0.25">
      <c r="A57" s="9"/>
      <c r="B57" s="9"/>
      <c r="C57" s="9"/>
      <c r="D57" s="9"/>
      <c r="E57" s="9"/>
      <c r="F57" s="9"/>
      <c r="G57" s="9"/>
      <c r="H57" s="9"/>
    </row>
    <row r="58" spans="1:8" x14ac:dyDescent="0.25">
      <c r="A58" s="9"/>
      <c r="B58" s="9"/>
      <c r="C58" s="9"/>
      <c r="D58" s="9"/>
      <c r="E58" s="9"/>
      <c r="F58" s="9"/>
      <c r="G58" s="9"/>
      <c r="H58" s="9"/>
    </row>
    <row r="59" spans="1:8" x14ac:dyDescent="0.25">
      <c r="A59" s="9"/>
      <c r="B59" s="9"/>
      <c r="C59" s="9"/>
      <c r="D59" s="9"/>
      <c r="E59" s="9"/>
      <c r="F59" s="9"/>
      <c r="G59" s="9"/>
      <c r="H59" s="9"/>
    </row>
    <row r="60" spans="1:8" x14ac:dyDescent="0.25">
      <c r="A60" s="9"/>
      <c r="B60" s="9"/>
      <c r="C60" s="9"/>
      <c r="D60" s="9"/>
      <c r="E60" s="9"/>
      <c r="F60" s="9"/>
      <c r="G60" s="9"/>
      <c r="H60" s="9"/>
    </row>
  </sheetData>
  <sheetProtection selectLockedCells="1" selectUnlockedCells="1"/>
  <mergeCells count="3">
    <mergeCell ref="A1:F1"/>
    <mergeCell ref="A2:A34"/>
    <mergeCell ref="A36:A54"/>
  </mergeCells>
  <pageMargins left="0.7" right="0.7" top="0.75" bottom="0.75" header="0.3" footer="0.3"/>
  <pageSetup paperSize="9"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7FDDB-31C1-4BD8-9105-E402BDB26BD9}">
  <dimension ref="A1:F73"/>
  <sheetViews>
    <sheetView workbookViewId="0">
      <selection activeCell="A73" sqref="A73:F73"/>
    </sheetView>
  </sheetViews>
  <sheetFormatPr baseColWidth="10" defaultColWidth="9.140625" defaultRowHeight="15" x14ac:dyDescent="0.25"/>
  <cols>
    <col min="1" max="1" width="5.140625" style="79" customWidth="1"/>
    <col min="2" max="2" width="105.5703125" style="79" customWidth="1"/>
    <col min="3" max="3" width="6.140625" style="79" bestFit="1" customWidth="1"/>
    <col min="4" max="4" width="0.85546875" style="79" customWidth="1"/>
    <col min="5" max="5" width="105.5703125" style="79" customWidth="1"/>
    <col min="6" max="6" width="6.140625" style="79" bestFit="1" customWidth="1"/>
    <col min="7" max="9" width="9.140625" style="79"/>
    <col min="10" max="10" width="21" style="79" bestFit="1" customWidth="1"/>
    <col min="11" max="16384" width="9.140625" style="79"/>
  </cols>
  <sheetData>
    <row r="1" spans="1:6" ht="40.5" customHeight="1" thickBot="1" x14ac:dyDescent="0.3">
      <c r="A1" s="124" t="s">
        <v>19</v>
      </c>
      <c r="B1" s="125"/>
      <c r="C1" s="125"/>
      <c r="D1" s="126"/>
      <c r="E1" s="125"/>
      <c r="F1" s="127"/>
    </row>
    <row r="2" spans="1:6" ht="13.5" customHeight="1" thickBot="1" x14ac:dyDescent="0.3">
      <c r="A2" s="128" t="s">
        <v>93</v>
      </c>
      <c r="B2" s="15" t="s">
        <v>18</v>
      </c>
      <c r="C2" s="15" t="s">
        <v>8</v>
      </c>
      <c r="D2" s="16"/>
      <c r="E2" s="69" t="s">
        <v>20</v>
      </c>
      <c r="F2" s="17" t="s">
        <v>8</v>
      </c>
    </row>
    <row r="3" spans="1:6" x14ac:dyDescent="0.25">
      <c r="A3" s="129"/>
      <c r="B3" s="18" t="str" cm="1">
        <f t="array" ref="B3:C33">IF(_xlfn.ANCHORARRAY('Seite 2'!B3)=0," ",_xlfn.ANCHORARRAY('Seite 2'!B3))</f>
        <v/>
      </c>
      <c r="C3" s="19" t="str">
        <v xml:space="preserve"> </v>
      </c>
      <c r="D3" s="20"/>
      <c r="E3" s="18" t="str" cm="1">
        <f t="array" ref="E3:F33">IF(_xlfn.ANCHORARRAY('Seite 2'!E3)=0," ",_xlfn.ANCHORARRAY('Seite 2'!E3))</f>
        <v>6a VU Einführung in die Fremdsprachendidaktik (6c bei lebende Fremdsprache als Zweitfach)</v>
      </c>
      <c r="F3" s="21">
        <v>2.5</v>
      </c>
    </row>
    <row r="4" spans="1:6" x14ac:dyDescent="0.25">
      <c r="A4" s="129"/>
      <c r="B4" s="22" t="str">
        <v xml:space="preserve"> </v>
      </c>
      <c r="C4" s="23" t="str">
        <v xml:space="preserve"> </v>
      </c>
      <c r="D4" s="20"/>
      <c r="E4" s="22" t="str">
        <v xml:space="preserve">6b UE Sprachspezifische Umsetzung fremdsprachendidaktischer Prinzipien: Italienisch </v>
      </c>
      <c r="F4" s="24">
        <v>2.5</v>
      </c>
    </row>
    <row r="5" spans="1:6" x14ac:dyDescent="0.25">
      <c r="A5" s="129"/>
      <c r="B5" s="22" t="str">
        <v xml:space="preserve"> </v>
      </c>
      <c r="C5" s="23" t="str">
        <v xml:space="preserve"> </v>
      </c>
      <c r="D5" s="20"/>
      <c r="E5" s="22" t="str">
        <v>6c VU Schwerpunktsetzung Prinzipien der Fremdsprachendidaktik (6a bei keine lebende Fremdsprache als Zweitfach)</v>
      </c>
      <c r="F5" s="24" t="str">
        <v>0 (2,5)</v>
      </c>
    </row>
    <row r="6" spans="1:6" x14ac:dyDescent="0.25">
      <c r="A6" s="129"/>
      <c r="B6" s="22" t="str">
        <v xml:space="preserve"> </v>
      </c>
      <c r="C6" s="23" t="str">
        <v xml:space="preserve"> </v>
      </c>
      <c r="D6" s="20"/>
      <c r="E6" s="22" t="str">
        <v>9a VU Handlungsorientiertes Unterrichten und Bewerten (9c bei lebende Fremdsprache als Zweitfach)</v>
      </c>
      <c r="F6" s="24">
        <v>2.5</v>
      </c>
    </row>
    <row r="7" spans="1:6" x14ac:dyDescent="0.25">
      <c r="A7" s="129"/>
      <c r="B7" s="22" t="str">
        <v xml:space="preserve"> </v>
      </c>
      <c r="C7" s="23" t="str">
        <v xml:space="preserve"> </v>
      </c>
      <c r="D7" s="20"/>
      <c r="E7" s="22" t="str">
        <v xml:space="preserve">9b UE Fremdsprachen handlungsorientiert unterrichten und bewerten: Sprachspezifische Umsetzung Italienisch </v>
      </c>
      <c r="F7" s="24">
        <v>2.5</v>
      </c>
    </row>
    <row r="8" spans="1:6" x14ac:dyDescent="0.25">
      <c r="A8" s="129"/>
      <c r="B8" s="22" t="str">
        <v xml:space="preserve"> </v>
      </c>
      <c r="C8" s="23" t="str">
        <v xml:space="preserve"> </v>
      </c>
      <c r="D8" s="20"/>
      <c r="E8" s="22" t="str">
        <v>9c VU Schwerpunktsetzung Handlungsorientierung in Fremdsprachenunterricht und Assessment (9a bei keine lebende Fremdsprache als Zweitfach)</v>
      </c>
      <c r="F8" s="24" t="str">
        <v>0 (2,5)</v>
      </c>
    </row>
    <row r="9" spans="1:6" x14ac:dyDescent="0.25">
      <c r="A9" s="129"/>
      <c r="B9" s="22" t="str">
        <v xml:space="preserve"> </v>
      </c>
      <c r="C9" s="23" t="str">
        <v xml:space="preserve"> </v>
      </c>
      <c r="D9" s="20"/>
      <c r="E9" s="22" t="str">
        <v xml:space="preserve">13 PR Praxissemester – Fachdidaktischer Teil </v>
      </c>
      <c r="F9" s="24">
        <v>6</v>
      </c>
    </row>
    <row r="10" spans="1:6" x14ac:dyDescent="0.25">
      <c r="A10" s="129"/>
      <c r="B10" s="22" t="str">
        <v xml:space="preserve"> </v>
      </c>
      <c r="C10" s="23" t="str">
        <v xml:space="preserve"> </v>
      </c>
      <c r="D10" s="20"/>
      <c r="E10" s="22" t="str">
        <v xml:space="preserve">1 VO Einführung in die Italianistik: Inhalte – Konzepte – Arbeitstechniken </v>
      </c>
      <c r="F10" s="24">
        <v>3</v>
      </c>
    </row>
    <row r="11" spans="1:6" x14ac:dyDescent="0.25">
      <c r="A11" s="129"/>
      <c r="B11" s="22" t="str">
        <v xml:space="preserve"> </v>
      </c>
      <c r="C11" s="23" t="str">
        <v xml:space="preserve"> </v>
      </c>
      <c r="D11" s="20"/>
      <c r="E11" s="22" t="str">
        <v xml:space="preserve">2a UE Sprachpraxis im Kontext 1 (B1.2) – Italienisch </v>
      </c>
      <c r="F11" s="24">
        <v>3</v>
      </c>
    </row>
    <row r="12" spans="1:6" x14ac:dyDescent="0.25">
      <c r="A12" s="129"/>
      <c r="B12" s="22" t="str">
        <v xml:space="preserve"> </v>
      </c>
      <c r="C12" s="23" t="str">
        <v xml:space="preserve"> </v>
      </c>
      <c r="D12" s="20"/>
      <c r="E12" s="22" t="str">
        <v xml:space="preserve">2b UE Mündliche Kommunikation 1 (B1.2) - Italienisch </v>
      </c>
      <c r="F12" s="24">
        <v>2</v>
      </c>
    </row>
    <row r="13" spans="1:6" x14ac:dyDescent="0.25">
      <c r="A13" s="129"/>
      <c r="B13" s="22" t="str">
        <v xml:space="preserve"> </v>
      </c>
      <c r="C13" s="23" t="str">
        <v xml:space="preserve"> </v>
      </c>
      <c r="D13" s="20"/>
      <c r="E13" s="22" t="str">
        <v xml:space="preserve">14 Individuelle Schwerpunktsetzung (Anteilig - max. 5 ECTS-AP im PM 14) </v>
      </c>
      <c r="F13" s="24">
        <v>5</v>
      </c>
    </row>
    <row r="14" spans="1:6" x14ac:dyDescent="0.25">
      <c r="A14" s="129"/>
      <c r="B14" s="22" t="str">
        <v xml:space="preserve"> </v>
      </c>
      <c r="C14" s="23" t="str">
        <v xml:space="preserve"> </v>
      </c>
      <c r="D14" s="20"/>
      <c r="E14" s="22" t="str">
        <v xml:space="preserve">14 Individuelle Schwerpunktsetzung (Anteilig - max. 5 ECTS-AP im PM 14) </v>
      </c>
      <c r="F14" s="24" t="str">
        <v>0 (5)</v>
      </c>
    </row>
    <row r="15" spans="1:6" x14ac:dyDescent="0.25">
      <c r="A15" s="129"/>
      <c r="B15" s="22" t="str">
        <v xml:space="preserve"> </v>
      </c>
      <c r="C15" s="23" t="str">
        <v xml:space="preserve"> </v>
      </c>
      <c r="D15" s="20"/>
      <c r="E15" s="22" t="str">
        <v xml:space="preserve">4a UE Sprachpraxis im Kontext 2 (B.2.1.) – Italienisch </v>
      </c>
      <c r="F15" s="24">
        <v>2</v>
      </c>
    </row>
    <row r="16" spans="1:6" x14ac:dyDescent="0.25">
      <c r="A16" s="129"/>
      <c r="B16" s="22" t="str">
        <v xml:space="preserve"> </v>
      </c>
      <c r="C16" s="23" t="str">
        <v xml:space="preserve"> </v>
      </c>
      <c r="D16" s="20"/>
      <c r="E16" s="22" t="str">
        <v xml:space="preserve">5a UE mündliche Kommunikation 2 (B2.1) – Italienisch </v>
      </c>
      <c r="F16" s="24">
        <v>2</v>
      </c>
    </row>
    <row r="17" spans="1:6" x14ac:dyDescent="0.25">
      <c r="A17" s="129"/>
      <c r="B17" s="22" t="str">
        <v xml:space="preserve"> </v>
      </c>
      <c r="C17" s="23" t="str">
        <v xml:space="preserve"> </v>
      </c>
      <c r="D17" s="20"/>
      <c r="E17" s="22" t="str">
        <v xml:space="preserve">14 Individuelle Schwerpunktsetzung (Anteilig - max. 5 ECTS-AP im PM 14) </v>
      </c>
      <c r="F17" s="24" t="str">
        <v>0 (5)</v>
      </c>
    </row>
    <row r="18" spans="1:6" x14ac:dyDescent="0.25">
      <c r="A18" s="129"/>
      <c r="B18" s="22" t="str">
        <v xml:space="preserve"> </v>
      </c>
      <c r="C18" s="23" t="str">
        <v xml:space="preserve"> </v>
      </c>
      <c r="D18" s="20"/>
      <c r="E18" s="22" t="str">
        <v xml:space="preserve">14 Individuelle Schwerpunktsetzung (Anteilig - max. 5 ECTS-AP im PM 14) </v>
      </c>
      <c r="F18" s="24" t="str">
        <v>0 (5)</v>
      </c>
    </row>
    <row r="19" spans="1:6" x14ac:dyDescent="0.25">
      <c r="A19" s="129"/>
      <c r="B19" s="22" t="str">
        <v xml:space="preserve"> </v>
      </c>
      <c r="C19" s="23" t="str">
        <v xml:space="preserve"> </v>
      </c>
      <c r="D19" s="20"/>
      <c r="E19" s="22" t="str">
        <v xml:space="preserve">7b UE Mündliche Kommunikation 3 (B 2.2.) – Italienisch </v>
      </c>
      <c r="F19" s="24">
        <v>2</v>
      </c>
    </row>
    <row r="20" spans="1:6" x14ac:dyDescent="0.25">
      <c r="A20" s="129"/>
      <c r="B20" s="22" t="str">
        <v xml:space="preserve"> </v>
      </c>
      <c r="C20" s="23" t="str">
        <v xml:space="preserve"> </v>
      </c>
      <c r="D20" s="20"/>
      <c r="E20" s="22" t="str">
        <v xml:space="preserve">7a UE Sprachpraxis im Kontext 3 (B.2.2) – Italienisch </v>
      </c>
      <c r="F20" s="24">
        <v>3</v>
      </c>
    </row>
    <row r="21" spans="1:6" x14ac:dyDescent="0.25">
      <c r="A21" s="129"/>
      <c r="B21" s="22" t="str">
        <v xml:space="preserve"> </v>
      </c>
      <c r="C21" s="23" t="str">
        <v xml:space="preserve"> </v>
      </c>
      <c r="D21" s="20"/>
      <c r="E21" s="22" t="str">
        <v xml:space="preserve">11a UE Mündliche Kommunikation 4 (B2.2./C.11. Italienisch </v>
      </c>
      <c r="F21" s="24">
        <v>2</v>
      </c>
    </row>
    <row r="22" spans="1:6" x14ac:dyDescent="0.25">
      <c r="A22" s="129"/>
      <c r="B22" s="22" t="str">
        <v xml:space="preserve"> </v>
      </c>
      <c r="C22" s="23" t="str">
        <v xml:space="preserve"> </v>
      </c>
      <c r="D22" s="20"/>
      <c r="E22" s="22" t="str">
        <v xml:space="preserve">10a UE Sprachpraxis im Kontext 4 (B.2.2./ C 1.1.) – Italienisch </v>
      </c>
      <c r="F22" s="24">
        <v>2</v>
      </c>
    </row>
    <row r="23" spans="1:6" x14ac:dyDescent="0.25">
      <c r="A23" s="129"/>
      <c r="B23" s="22" t="str">
        <v xml:space="preserve"> </v>
      </c>
      <c r="C23" s="23" t="str">
        <v xml:space="preserve"> </v>
      </c>
      <c r="D23" s="20"/>
      <c r="E23" s="22" t="str">
        <v xml:space="preserve">15 UE Sprachpraxis im Kontext 5 </v>
      </c>
      <c r="F23" s="24">
        <v>2</v>
      </c>
    </row>
    <row r="24" spans="1:6" x14ac:dyDescent="0.25">
      <c r="A24" s="129"/>
      <c r="B24" s="22" t="str">
        <v xml:space="preserve"> </v>
      </c>
      <c r="C24" s="23" t="str">
        <v xml:space="preserve"> </v>
      </c>
      <c r="D24" s="20"/>
      <c r="E24" s="22" t="str">
        <v xml:space="preserve">5b VU Empirisches Arbeiten in der italienischen Sprachwissenschaft </v>
      </c>
      <c r="F24" s="24">
        <v>3</v>
      </c>
    </row>
    <row r="25" spans="1:6" x14ac:dyDescent="0.25">
      <c r="A25" s="129"/>
      <c r="B25" s="22" t="str">
        <v xml:space="preserve"> </v>
      </c>
      <c r="C25" s="23" t="str">
        <v xml:space="preserve"> </v>
      </c>
      <c r="D25" s="20"/>
      <c r="E25" s="22" t="str">
        <v xml:space="preserve">3b VU Einführung in die italienische Sprachwissenschaft </v>
      </c>
      <c r="F25" s="24">
        <v>3</v>
      </c>
    </row>
    <row r="26" spans="1:6" x14ac:dyDescent="0.25">
      <c r="A26" s="129"/>
      <c r="B26" s="22" t="str">
        <v xml:space="preserve"> </v>
      </c>
      <c r="C26" s="23" t="str">
        <v xml:space="preserve"> </v>
      </c>
      <c r="D26" s="20"/>
      <c r="E26" s="22" t="str">
        <v xml:space="preserve">8b PS Linguistische Text-, Medien und Diskursanalyse – Italianistik </v>
      </c>
      <c r="F26" s="24">
        <v>3</v>
      </c>
    </row>
    <row r="27" spans="1:6" x14ac:dyDescent="0.25">
      <c r="A27" s="129"/>
      <c r="B27" s="22" t="str">
        <v xml:space="preserve"> </v>
      </c>
      <c r="C27" s="23" t="str">
        <v xml:space="preserve"> </v>
      </c>
      <c r="D27" s="20"/>
      <c r="E27" s="22" t="str">
        <v xml:space="preserve">11b PS Soziolinguistik und Pragmatik </v>
      </c>
      <c r="F27" s="24">
        <v>3</v>
      </c>
    </row>
    <row r="28" spans="1:6" x14ac:dyDescent="0.25">
      <c r="A28" s="129"/>
      <c r="B28" s="22" t="str">
        <v xml:space="preserve"> </v>
      </c>
      <c r="C28" s="23" t="str">
        <v xml:space="preserve"> </v>
      </c>
      <c r="D28" s="20"/>
      <c r="E28" s="22" t="str">
        <v xml:space="preserve">3a VU Kulturwissenschaftliche und kulturgeschichtliche Grundlagen: Die französischsprachige Welt </v>
      </c>
      <c r="F28" s="24">
        <v>3</v>
      </c>
    </row>
    <row r="29" spans="1:6" x14ac:dyDescent="0.25">
      <c r="A29" s="129"/>
      <c r="B29" s="22" t="str">
        <v xml:space="preserve"> </v>
      </c>
      <c r="C29" s="23" t="str">
        <v xml:space="preserve"> </v>
      </c>
      <c r="D29" s="20"/>
      <c r="E29" s="22" t="str">
        <v xml:space="preserve">4b VU Literarische Texte und andere Medien. Von der Lektüre zur Analyse – Italianistik </v>
      </c>
      <c r="F29" s="24">
        <v>3</v>
      </c>
    </row>
    <row r="30" spans="1:6" x14ac:dyDescent="0.25">
      <c r="A30" s="129"/>
      <c r="B30" s="22" t="str">
        <v xml:space="preserve"> </v>
      </c>
      <c r="C30" s="23" t="str">
        <v xml:space="preserve"> </v>
      </c>
      <c r="D30" s="20"/>
      <c r="E30" s="22" t="str">
        <v xml:space="preserve">10b PS Italienischsprachige Literaturen und Medien. Exemplarische Analysen und Forschungsperspektiven </v>
      </c>
      <c r="F30" s="24">
        <v>3</v>
      </c>
    </row>
    <row r="31" spans="1:6" x14ac:dyDescent="0.25">
      <c r="A31" s="129"/>
      <c r="B31" s="22" t="str">
        <v xml:space="preserve"> </v>
      </c>
      <c r="C31" s="23" t="str">
        <v xml:space="preserve"> </v>
      </c>
      <c r="D31" s="20"/>
      <c r="E31" s="22" t="str">
        <v xml:space="preserve">12a VO Länder und Kulturen der italienischen Sprachwelten </v>
      </c>
      <c r="F31" s="24">
        <v>3</v>
      </c>
    </row>
    <row r="32" spans="1:6" x14ac:dyDescent="0.25">
      <c r="A32" s="129"/>
      <c r="B32" s="22" t="str">
        <v xml:space="preserve"> </v>
      </c>
      <c r="C32" s="25" t="str">
        <v xml:space="preserve"> </v>
      </c>
      <c r="D32" s="20"/>
      <c r="E32" s="22" t="str">
        <v>8a VU Italienischsprachige Literaturen und Medien. Perspektiven und Kontexte</v>
      </c>
      <c r="F32" s="26">
        <v>3</v>
      </c>
    </row>
    <row r="33" spans="1:6" x14ac:dyDescent="0.25">
      <c r="A33" s="129"/>
      <c r="B33" s="22" t="str">
        <v xml:space="preserve"> </v>
      </c>
      <c r="C33" s="25" t="str">
        <v xml:space="preserve"> </v>
      </c>
      <c r="D33" s="20"/>
      <c r="E33" s="22" t="str">
        <v>16 SE Seminar mit Bachelorarbeit</v>
      </c>
      <c r="F33" s="26">
        <v>5</v>
      </c>
    </row>
    <row r="34" spans="1:6" ht="15.75" thickBot="1" x14ac:dyDescent="0.3">
      <c r="A34" s="129"/>
      <c r="B34" s="8" t="s">
        <v>9</v>
      </c>
      <c r="C34" s="25">
        <f>SUM(C3:C33)</f>
        <v>0</v>
      </c>
      <c r="D34" s="20"/>
      <c r="E34" s="27" t="s">
        <v>9</v>
      </c>
      <c r="F34" s="26">
        <f>SUM(F3:F33)</f>
        <v>76</v>
      </c>
    </row>
    <row r="35" spans="1:6" ht="9" customHeight="1" thickBot="1" x14ac:dyDescent="0.3">
      <c r="A35" s="121"/>
      <c r="B35" s="122"/>
      <c r="C35" s="122"/>
      <c r="D35" s="122"/>
      <c r="E35" s="122"/>
      <c r="F35" s="123"/>
    </row>
    <row r="36" spans="1:6" ht="15.75" customHeight="1" thickBot="1" x14ac:dyDescent="0.3">
      <c r="A36" s="128" t="s">
        <v>10</v>
      </c>
      <c r="B36" s="17" t="s">
        <v>107</v>
      </c>
      <c r="C36" s="17" t="s">
        <v>8</v>
      </c>
      <c r="D36" s="131"/>
      <c r="E36" s="17" t="s">
        <v>21</v>
      </c>
      <c r="F36" s="17" t="s">
        <v>8</v>
      </c>
    </row>
    <row r="37" spans="1:6" x14ac:dyDescent="0.25">
      <c r="A37" s="129"/>
      <c r="B37" s="28" t="str" cm="1">
        <f t="array" ref="B37">IF(_xlfn.ANCHORARRAY('Seite 2'!B36)=0," ",_xlfn.ANCHORARRAY('Seite 2'!B36))</f>
        <v/>
      </c>
      <c r="C37" s="19"/>
      <c r="D37" s="132"/>
      <c r="E37" s="18" t="str" cm="1">
        <f t="array" ref="E37:F52">IF(_xlfn.ANCHORARRAY('Seite 2'!E36)=0," ",_xlfn.ANCHORARRAY('Seite 2'!E36))</f>
        <v>WM5b VU Bildungs- und Medienlandschaft in der italienischsprachigen Welt (20 ECTS-AP aus WM)</v>
      </c>
      <c r="F37" s="21">
        <v>2.5</v>
      </c>
    </row>
    <row r="38" spans="1:6" x14ac:dyDescent="0.25">
      <c r="A38" s="129"/>
      <c r="B38" s="29"/>
      <c r="C38" s="23"/>
      <c r="D38" s="132"/>
      <c r="E38" s="22" t="str">
        <v>1a VU Mehrsprachigkeit im Fremdsprachenunterricht (1c bei lebende Fremdsprache als Zweitfach)</v>
      </c>
      <c r="F38" s="24">
        <v>2</v>
      </c>
    </row>
    <row r="39" spans="1:6" x14ac:dyDescent="0.25">
      <c r="A39" s="129"/>
      <c r="B39" s="29"/>
      <c r="C39" s="23"/>
      <c r="D39" s="132"/>
      <c r="E39" s="22" t="str">
        <v>1b SE Forschung in der Fremdsprachendidaktik: Italienisch</v>
      </c>
      <c r="F39" s="24">
        <v>3</v>
      </c>
    </row>
    <row r="40" spans="1:6" x14ac:dyDescent="0.25">
      <c r="A40" s="129"/>
      <c r="B40" s="29"/>
      <c r="C40" s="23"/>
      <c r="D40" s="132"/>
      <c r="E40" s="22" t="str">
        <v>1c VU Global Citizenship Education im Fremdsprachenunterricht (1a bei keine lebende Fremdsprache als Zweitfach)</v>
      </c>
      <c r="F40" s="24" t="str">
        <v>0 (2)</v>
      </c>
    </row>
    <row r="41" spans="1:6" x14ac:dyDescent="0.25">
      <c r="A41" s="129"/>
      <c r="B41" s="29"/>
      <c r="C41" s="23"/>
      <c r="D41" s="132"/>
      <c r="E41" s="22" t="str">
        <v>2a UE Italienisch im Kontext (C1.1)</v>
      </c>
      <c r="F41" s="24">
        <v>2.5</v>
      </c>
    </row>
    <row r="42" spans="1:6" x14ac:dyDescent="0.25">
      <c r="A42" s="129"/>
      <c r="B42" s="29"/>
      <c r="C42" s="23"/>
      <c r="D42" s="132"/>
      <c r="E42" s="22" t="str">
        <v>2b UE Intermediale Textarbeit – Italienisch (C1.1)</v>
      </c>
      <c r="F42" s="24">
        <v>2.5</v>
      </c>
    </row>
    <row r="43" spans="1:6" x14ac:dyDescent="0.25">
      <c r="A43" s="129"/>
      <c r="B43" s="29"/>
      <c r="C43" s="23"/>
      <c r="D43" s="132"/>
      <c r="E43" s="22" t="str">
        <v>3 PR Fachdidaktische Begleitlehrveranstaltung zum Masterpraktikum</v>
      </c>
      <c r="F43" s="24">
        <v>2</v>
      </c>
    </row>
    <row r="44" spans="1:6" x14ac:dyDescent="0.25">
      <c r="A44" s="129"/>
      <c r="B44" s="29"/>
      <c r="C44" s="23"/>
      <c r="D44" s="132"/>
      <c r="E44" s="22" t="str">
        <v>WM1a SE Kontrastive Linguistik und interkulturelle Kommunikation (20 ECTS-AP aus WM) oder</v>
      </c>
      <c r="F44" s="24">
        <v>5</v>
      </c>
    </row>
    <row r="45" spans="1:6" x14ac:dyDescent="0.25">
      <c r="A45" s="129"/>
      <c r="B45" s="29"/>
      <c r="C45" s="23"/>
      <c r="D45" s="132"/>
      <c r="E45" s="22" t="str">
        <v>WM1b SE Sprachliche Variation und Kommunikation (20 ECTS-AP aus WM) oder</v>
      </c>
      <c r="F45" s="24">
        <v>5</v>
      </c>
    </row>
    <row r="46" spans="1:6" x14ac:dyDescent="0.25">
      <c r="A46" s="129"/>
      <c r="B46" s="29"/>
      <c r="C46" s="23"/>
      <c r="D46" s="132"/>
      <c r="E46" s="22" t="str">
        <v>WM2a VU Theoretisch-methodische Spezialisierung in italienischer Sprachwissenschaft (20 ECTS-AP aus WM) oder</v>
      </c>
      <c r="F46" s="24" t="str">
        <v>0 (5)</v>
      </c>
    </row>
    <row r="47" spans="1:6" x14ac:dyDescent="0.25">
      <c r="A47" s="129"/>
      <c r="B47" s="29"/>
      <c r="C47" s="23"/>
      <c r="D47" s="132"/>
      <c r="E47" s="22" t="str">
        <v>WM2b VU Projektarbeit in italienischer Sprachwissenschaft (20 ECTS-AP aus WM) oder</v>
      </c>
      <c r="F47" s="24" t="str">
        <v>0 (2,5)</v>
      </c>
    </row>
    <row r="48" spans="1:6" x14ac:dyDescent="0.25">
      <c r="A48" s="129"/>
      <c r="B48" s="29"/>
      <c r="C48" s="23"/>
      <c r="D48" s="132"/>
      <c r="E48" s="22" t="str">
        <v>WM3a SE Italienische Literaturen, Medien und Kulturen in transkulturellen Perspektiven (20 ECTS-AP aus WM) oder</v>
      </c>
      <c r="F48" s="24" t="str">
        <v>0 (2,5)</v>
      </c>
    </row>
    <row r="49" spans="1:6" x14ac:dyDescent="0.25">
      <c r="A49" s="129"/>
      <c r="B49" s="29"/>
      <c r="C49" s="23"/>
      <c r="D49" s="132"/>
      <c r="E49" s="22" t="str">
        <v>WM3b SE Italienische Literaturen und Medien: Konzepte – Theorien – Analysen (20 ECTS-AP aus WM) oder</v>
      </c>
      <c r="F49" s="24" t="str">
        <v>0 (5)</v>
      </c>
    </row>
    <row r="50" spans="1:6" x14ac:dyDescent="0.25">
      <c r="A50" s="129"/>
      <c r="B50" s="29"/>
      <c r="C50" s="23"/>
      <c r="D50" s="132"/>
      <c r="E50" s="22" t="str">
        <v>WM4a VU Literatur- und Kulturwissenschaft: ausgewählte Forschungsperspektiven der Italianistik (20 ECTS-AP aus WM) oder</v>
      </c>
      <c r="F50" s="24">
        <v>2.5</v>
      </c>
    </row>
    <row r="51" spans="1:6" x14ac:dyDescent="0.25">
      <c r="A51" s="129"/>
      <c r="B51" s="29"/>
      <c r="C51" s="23"/>
      <c r="D51" s="132"/>
      <c r="E51" s="22" t="str">
        <v>WM4b VU Literatur- und Kulturwissenschaft: ausgewählte Anwendungsperspektiven der Italianistik (20 ECTS-AP aus WM) oder</v>
      </c>
      <c r="F51" s="24">
        <v>2.5</v>
      </c>
    </row>
    <row r="52" spans="1:6" x14ac:dyDescent="0.25">
      <c r="A52" s="129"/>
      <c r="B52" s="29"/>
      <c r="C52" s="23"/>
      <c r="D52" s="132"/>
      <c r="E52" s="22" t="str">
        <v>WM5a VU Lektüre und Präsentation wissenschaftlicher Texte – Italienisch (20 ECTS-AP aus WM) oder</v>
      </c>
      <c r="F52" s="24">
        <v>2.5</v>
      </c>
    </row>
    <row r="53" spans="1:6" ht="15.75" thickBot="1" x14ac:dyDescent="0.3">
      <c r="A53" s="130"/>
      <c r="B53" s="30" t="s">
        <v>9</v>
      </c>
      <c r="C53" s="32">
        <f>SUM(C37:C52)</f>
        <v>0</v>
      </c>
      <c r="D53" s="133"/>
      <c r="E53" s="31" t="s">
        <v>9</v>
      </c>
      <c r="F53" s="33">
        <f>SUM(F37:F52)</f>
        <v>32</v>
      </c>
    </row>
    <row r="54" spans="1:6" ht="9" customHeight="1" thickBot="1" x14ac:dyDescent="0.3">
      <c r="A54" s="121"/>
      <c r="B54" s="122"/>
      <c r="C54" s="122"/>
      <c r="D54" s="122"/>
      <c r="E54" s="122"/>
      <c r="F54" s="123"/>
    </row>
    <row r="55" spans="1:6" x14ac:dyDescent="0.25">
      <c r="A55" s="75"/>
      <c r="B55" s="76"/>
      <c r="C55" s="76"/>
      <c r="D55" s="76"/>
      <c r="E55" s="76"/>
      <c r="F55" s="77"/>
    </row>
    <row r="56" spans="1:6" x14ac:dyDescent="0.25">
      <c r="A56" s="78"/>
      <c r="F56" s="80"/>
    </row>
    <row r="57" spans="1:6" x14ac:dyDescent="0.25">
      <c r="A57" s="78"/>
      <c r="F57" s="80"/>
    </row>
    <row r="58" spans="1:6" x14ac:dyDescent="0.25">
      <c r="A58" s="78"/>
      <c r="F58" s="80"/>
    </row>
    <row r="59" spans="1:6" x14ac:dyDescent="0.25">
      <c r="A59" s="78"/>
      <c r="F59" s="80"/>
    </row>
    <row r="60" spans="1:6" x14ac:dyDescent="0.25">
      <c r="A60" s="78"/>
      <c r="F60" s="80"/>
    </row>
    <row r="61" spans="1:6" x14ac:dyDescent="0.25">
      <c r="A61" s="78"/>
      <c r="F61" s="80"/>
    </row>
    <row r="62" spans="1:6" x14ac:dyDescent="0.25">
      <c r="A62" s="78"/>
      <c r="F62" s="80"/>
    </row>
    <row r="63" spans="1:6" x14ac:dyDescent="0.25">
      <c r="A63" s="78"/>
      <c r="F63" s="80"/>
    </row>
    <row r="64" spans="1:6" x14ac:dyDescent="0.25">
      <c r="A64" s="78"/>
      <c r="F64" s="80"/>
    </row>
    <row r="65" spans="1:6" x14ac:dyDescent="0.25">
      <c r="A65" s="78"/>
      <c r="F65" s="80"/>
    </row>
    <row r="66" spans="1:6" x14ac:dyDescent="0.25">
      <c r="A66" s="78"/>
      <c r="F66" s="80"/>
    </row>
    <row r="67" spans="1:6" x14ac:dyDescent="0.25">
      <c r="A67" s="78"/>
      <c r="F67" s="80"/>
    </row>
    <row r="68" spans="1:6" x14ac:dyDescent="0.25">
      <c r="A68" s="78"/>
      <c r="F68" s="80"/>
    </row>
    <row r="69" spans="1:6" x14ac:dyDescent="0.25">
      <c r="A69" s="78"/>
      <c r="F69" s="80"/>
    </row>
    <row r="70" spans="1:6" x14ac:dyDescent="0.25">
      <c r="A70" s="78"/>
      <c r="F70" s="80"/>
    </row>
    <row r="71" spans="1:6" x14ac:dyDescent="0.25">
      <c r="A71" s="78"/>
      <c r="F71" s="80"/>
    </row>
    <row r="72" spans="1:6" ht="15.75" thickBot="1" x14ac:dyDescent="0.3">
      <c r="A72" s="81"/>
      <c r="B72" s="82"/>
      <c r="C72" s="82"/>
      <c r="D72" s="82"/>
      <c r="E72" s="82"/>
      <c r="F72" s="83"/>
    </row>
    <row r="73" spans="1:6" ht="32.25" customHeight="1" thickBot="1" x14ac:dyDescent="0.3">
      <c r="A73" s="121" t="s">
        <v>110</v>
      </c>
      <c r="B73" s="122"/>
      <c r="C73" s="122"/>
      <c r="D73" s="122"/>
      <c r="E73" s="122"/>
      <c r="F73" s="123"/>
    </row>
  </sheetData>
  <sheetProtection algorithmName="SHA-512" hashValue="+g99Mjtzm0MVdv3vf7DKogIU1XJHMwPn4ZPUUmOa6bj09BTkFt8t9FOGCZ9HXuvu+2au9v8cn8hbZi0kjSF6+A==" saltValue="udAf2y2A6z7Lj9Qk4AIzbg==" spinCount="100000" sheet="1" objects="1" scenarios="1" selectLockedCells="1" selectUnlockedCells="1"/>
  <mergeCells count="7">
    <mergeCell ref="A54:F54"/>
    <mergeCell ref="A73:F73"/>
    <mergeCell ref="A1:F1"/>
    <mergeCell ref="A2:A34"/>
    <mergeCell ref="A36:A53"/>
    <mergeCell ref="D36:D53"/>
    <mergeCell ref="A35:F35"/>
  </mergeCells>
  <pageMargins left="0.7" right="0.7" top="0.75" bottom="0.75" header="0.3" footer="0.3"/>
  <pageSetup paperSize="9" orientation="landscape" verticalDpi="300" r:id="rId1"/>
  <rowBreaks count="3" manualBreakCount="3">
    <brk id="35" max="16383" man="1"/>
    <brk id="54" max="16383" man="1"/>
    <brk id="73" max="16383"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Eingabemaske</vt:lpstr>
      <vt:lpstr>Seite 1</vt:lpstr>
      <vt:lpstr>Seite 2</vt:lpstr>
      <vt:lpstr>Anrechnung Bachelor neu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Nadegger</dc:creator>
  <cp:lastModifiedBy>Christian Nadegger</cp:lastModifiedBy>
  <cp:lastPrinted>2025-08-29T14:09:43Z</cp:lastPrinted>
  <dcterms:created xsi:type="dcterms:W3CDTF">2025-08-13T13:42:47Z</dcterms:created>
  <dcterms:modified xsi:type="dcterms:W3CDTF">2026-01-01T14:05:23Z</dcterms:modified>
</cp:coreProperties>
</file>