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E:\Rechner Umstieg\Fertig\Neuer Ordner\"/>
    </mc:Choice>
  </mc:AlternateContent>
  <xr:revisionPtr revIDLastSave="0" documentId="13_ncr:1_{D24A58CE-FD04-424F-91BC-5C914056A2C9}" xr6:coauthVersionLast="47" xr6:coauthVersionMax="47" xr10:uidLastSave="{00000000-0000-0000-0000-000000000000}"/>
  <workbookProtection workbookAlgorithmName="SHA-512" workbookHashValue="pwo5dIXCdVtlWcmp8ek8Xill6eB5JUq7ywGxKpu0oKqUlS9E30Fwg+u4F3wsspI9jmW8QD++Ft7nBWanY5Dh8g==" workbookSaltValue="vvk/wTJ0OMhxlPt7ZGEKtQ==" workbookSpinCount="100000" lockStructure="1"/>
  <bookViews>
    <workbookView xWindow="-120" yWindow="-120" windowWidth="29040" windowHeight="15720" xr2:uid="{2110F912-1D29-41F8-8806-75503712A65C}"/>
  </bookViews>
  <sheets>
    <sheet name="Eingabemaske" sheetId="9" r:id="rId1"/>
    <sheet name="Seite 1" sheetId="3" state="hidden" r:id="rId2"/>
    <sheet name="Seite 2" sheetId="7" state="hidden" r:id="rId3"/>
    <sheet name="Anrechnung Bachelor neu" sheetId="4"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25" i="3" l="1" a="1"/>
  <c r="L25" i="3" s="1"/>
  <c r="O25" i="3" a="1"/>
  <c r="O25" i="3" s="1"/>
  <c r="O3" i="3" a="1"/>
  <c r="O3" i="3" s="1"/>
  <c r="L26" i="3" a="1"/>
  <c r="L26" i="3" s="1"/>
  <c r="O26" i="3" a="1"/>
  <c r="O26" i="3" s="1"/>
  <c r="D23" i="3"/>
  <c r="L22" i="3" s="1" a="1"/>
  <c r="L22" i="3" s="1"/>
  <c r="D24" i="3"/>
  <c r="L20" i="3" s="1" a="1"/>
  <c r="L20" i="3" s="1"/>
  <c r="D25" i="3"/>
  <c r="L21" i="3" s="1" a="1"/>
  <c r="L21" i="3" s="1"/>
  <c r="B20" i="3"/>
  <c r="B21" i="3"/>
  <c r="B22" i="3"/>
  <c r="B23" i="3"/>
  <c r="B24" i="3"/>
  <c r="B25" i="3"/>
  <c r="B26" i="3"/>
  <c r="Q20" i="3" l="1"/>
  <c r="O23" i="3" a="1"/>
  <c r="O23" i="3" s="1"/>
  <c r="L23" i="3" a="1"/>
  <c r="L23" i="3" s="1"/>
  <c r="O20" i="3" a="1"/>
  <c r="O20" i="3" s="1"/>
  <c r="O24" i="3" a="1"/>
  <c r="O24" i="3" s="1"/>
  <c r="L24" i="3" a="1"/>
  <c r="L24" i="3" s="1"/>
  <c r="Q21" i="3"/>
  <c r="O21" i="3" a="1"/>
  <c r="O21" i="3" s="1"/>
  <c r="L19" i="3" a="1"/>
  <c r="L19" i="3" s="1"/>
  <c r="Q19" i="3"/>
  <c r="O22" i="3" a="1"/>
  <c r="O22" i="3" s="1"/>
  <c r="O19" i="3" a="1"/>
  <c r="O19" i="3" s="1"/>
  <c r="B13" i="3"/>
  <c r="B3" i="3"/>
  <c r="B4" i="3"/>
  <c r="B5" i="3"/>
  <c r="B6" i="3"/>
  <c r="B7" i="3"/>
  <c r="B8" i="3"/>
  <c r="B9" i="3"/>
  <c r="B10" i="3"/>
  <c r="B11" i="3"/>
  <c r="B12" i="3"/>
  <c r="B14" i="3"/>
  <c r="B15" i="3"/>
  <c r="B16" i="3"/>
  <c r="B17" i="3"/>
  <c r="B18" i="3"/>
  <c r="B19" i="3"/>
  <c r="B2" i="3"/>
  <c r="D4" i="3"/>
  <c r="D5" i="3"/>
  <c r="D6" i="3"/>
  <c r="D7" i="3"/>
  <c r="D8" i="3"/>
  <c r="D9" i="3"/>
  <c r="D10" i="3"/>
  <c r="D11" i="3"/>
  <c r="D12" i="3"/>
  <c r="D13" i="3"/>
  <c r="D14" i="3"/>
  <c r="D15" i="3"/>
  <c r="D16" i="3"/>
  <c r="D17" i="3"/>
  <c r="D18" i="3"/>
  <c r="D19" i="3"/>
  <c r="D20" i="3"/>
  <c r="D21" i="3"/>
  <c r="D22" i="3"/>
  <c r="D3" i="3"/>
  <c r="D2" i="3"/>
  <c r="L44" i="3" a="1"/>
  <c r="L44" i="3" s="1"/>
  <c r="L45" i="3" a="1"/>
  <c r="L45" i="3" s="1"/>
  <c r="L46" i="3" a="1"/>
  <c r="L46" i="3" s="1"/>
  <c r="L47" i="3" a="1"/>
  <c r="L47" i="3" s="1"/>
  <c r="L41" i="3" a="1"/>
  <c r="L41" i="3" s="1"/>
  <c r="L42" i="3" a="1"/>
  <c r="L42" i="3" s="1"/>
  <c r="L43" i="3" a="1"/>
  <c r="L43" i="3" s="1"/>
  <c r="C32" i="3"/>
  <c r="L18" i="3" l="1" a="1"/>
  <c r="L18" i="3" s="1"/>
  <c r="Q18" i="3"/>
  <c r="O18" i="3" a="1"/>
  <c r="O18" i="3" s="1"/>
  <c r="Q17" i="3"/>
  <c r="L17" i="3" a="1"/>
  <c r="L17" i="3" s="1"/>
  <c r="O17" i="3" a="1"/>
  <c r="O17" i="3" s="1"/>
  <c r="L16" i="3" a="1"/>
  <c r="L16" i="3" s="1"/>
  <c r="O16" i="3" a="1"/>
  <c r="O16" i="3" s="1"/>
  <c r="Q16" i="3"/>
  <c r="Q15" i="3"/>
  <c r="O15" i="3" a="1"/>
  <c r="O15" i="3" s="1"/>
  <c r="L15" i="3" a="1"/>
  <c r="L15" i="3" s="1"/>
  <c r="L14" i="3" a="1"/>
  <c r="L14" i="3" s="1"/>
  <c r="Q14" i="3"/>
  <c r="O14" i="3" a="1"/>
  <c r="O14" i="3" s="1"/>
  <c r="L13" i="3" a="1"/>
  <c r="L13" i="3" s="1"/>
  <c r="O13" i="3" a="1"/>
  <c r="O13" i="3" s="1"/>
  <c r="Q13" i="3"/>
  <c r="Q12" i="3"/>
  <c r="L12" i="3" a="1"/>
  <c r="L12" i="3" s="1"/>
  <c r="O12" i="3" a="1"/>
  <c r="O12" i="3" s="1"/>
  <c r="Q11" i="3"/>
  <c r="O11" i="3" a="1"/>
  <c r="O11" i="3" s="1"/>
  <c r="L11" i="3" a="1"/>
  <c r="L11" i="3" s="1"/>
  <c r="Q10" i="3"/>
  <c r="O10" i="3" a="1"/>
  <c r="O10" i="3" s="1"/>
  <c r="L10" i="3" a="1"/>
  <c r="L10" i="3" s="1"/>
  <c r="L9" i="3" a="1"/>
  <c r="L9" i="3" s="1"/>
  <c r="Q9" i="3"/>
  <c r="O9" i="3" a="1"/>
  <c r="O9" i="3" s="1"/>
  <c r="L8" i="3" a="1"/>
  <c r="L8" i="3" s="1"/>
  <c r="O8" i="3" a="1"/>
  <c r="O8" i="3" s="1"/>
  <c r="Q8" i="3"/>
  <c r="L7" i="3" a="1"/>
  <c r="L7" i="3" s="1"/>
  <c r="Q7" i="3"/>
  <c r="O7" i="3" a="1"/>
  <c r="O7" i="3" s="1"/>
  <c r="L6" i="3" a="1"/>
  <c r="L6" i="3" s="1"/>
  <c r="O6" i="3" a="1"/>
  <c r="O6" i="3" s="1"/>
  <c r="Q6" i="3"/>
  <c r="L5" i="3" a="1"/>
  <c r="L5" i="3" s="1"/>
  <c r="O5" i="3" a="1"/>
  <c r="O5" i="3" s="1"/>
  <c r="Q5" i="3"/>
  <c r="Q3" i="3"/>
  <c r="L3" i="3" a="1"/>
  <c r="L3" i="3" s="1"/>
  <c r="O4" i="3" a="1"/>
  <c r="O4" i="3" s="1"/>
  <c r="Q4" i="3"/>
  <c r="L4" i="3" a="1"/>
  <c r="L4" i="3" s="1"/>
  <c r="O2" i="3" a="1"/>
  <c r="O2" i="3" s="1"/>
  <c r="Q2" i="3"/>
  <c r="L2" i="3" a="1"/>
  <c r="L2" i="3" s="1"/>
  <c r="O39" i="3" a="1"/>
  <c r="O39" i="3" s="1"/>
  <c r="L39" i="3" a="1"/>
  <c r="L39" i="3" s="1"/>
  <c r="L38" i="3" a="1"/>
  <c r="L38" i="3" s="1"/>
  <c r="O38" i="3" a="1"/>
  <c r="O38" i="3" s="1"/>
  <c r="O40" i="3" a="1"/>
  <c r="O40" i="3" s="1"/>
  <c r="L40" i="3" a="1"/>
  <c r="L40" i="3" s="1"/>
  <c r="L37" i="3" a="1"/>
  <c r="L37" i="3" s="1"/>
  <c r="O37" i="3" a="1"/>
  <c r="O37" i="3" s="1"/>
  <c r="L35" i="3" a="1"/>
  <c r="L35" i="3" s="1"/>
  <c r="O35" i="3" a="1"/>
  <c r="O35" i="3" s="1"/>
  <c r="I2" i="3" a="1"/>
  <c r="I2" i="3" s="1"/>
  <c r="O36" i="3" a="1"/>
  <c r="O36" i="3" s="1"/>
  <c r="L36" i="3" a="1"/>
  <c r="L36" i="3" s="1"/>
  <c r="F2" i="3" a="1"/>
  <c r="F2" i="3" s="1"/>
  <c r="U35" i="3" l="1" a="1"/>
  <c r="U35" i="3" s="1"/>
  <c r="E30" i="7" s="1" a="1"/>
  <c r="E30" i="7" s="1"/>
  <c r="E26" i="4" s="1" a="1"/>
  <c r="E26" i="4" s="1"/>
  <c r="R35" i="3" a="1"/>
  <c r="R35" i="3" s="1"/>
  <c r="B30" i="7" s="1" a="1"/>
  <c r="B30" i="7" s="1"/>
  <c r="B26" i="4" s="1" a="1"/>
  <c r="B26" i="4" s="1"/>
  <c r="U2" i="3" a="1"/>
  <c r="U2" i="3" s="1"/>
  <c r="E3" i="7" s="1" a="1"/>
  <c r="E3" i="7" s="1"/>
  <c r="P32" i="3"/>
  <c r="P51" i="3"/>
  <c r="R2" i="3" a="1"/>
  <c r="R2" i="3" s="1"/>
  <c r="B3" i="7" s="1" a="1"/>
  <c r="B3" i="7" s="1"/>
  <c r="J32" i="3"/>
  <c r="G32" i="3"/>
  <c r="M32" i="3"/>
  <c r="B3" i="4" l="1" a="1"/>
  <c r="F35" i="4"/>
  <c r="C35" i="4"/>
  <c r="E3" i="4" a="1"/>
  <c r="E3" i="4" s="1"/>
  <c r="F28" i="7"/>
  <c r="B3" i="4" l="1"/>
  <c r="C23" i="4"/>
  <c r="C28" i="7"/>
  <c r="F23"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<sst xmlns="http://schemas.openxmlformats.org/spreadsheetml/2006/main" count="111" uniqueCount="92">
  <si>
    <t>Liste</t>
  </si>
  <si>
    <t>gemacht</t>
  </si>
  <si>
    <t>absolviert</t>
  </si>
  <si>
    <t>noch zu machen</t>
  </si>
  <si>
    <t>Anrechenbar</t>
  </si>
  <si>
    <t>Noch zu Absolvieren</t>
  </si>
  <si>
    <t>Bachelor</t>
  </si>
  <si>
    <t>Umstieg BA alt auf BA neu und MA neu</t>
  </si>
  <si>
    <t>ECTS</t>
  </si>
  <si>
    <t>Summe</t>
  </si>
  <si>
    <t>Master</t>
  </si>
  <si>
    <t>Bedienungsanleitung:</t>
  </si>
  <si>
    <t>Keine Äquivalenzen:</t>
  </si>
  <si>
    <t>Bed auf Med</t>
  </si>
  <si>
    <t>Bed neu</t>
  </si>
  <si>
    <t>x</t>
  </si>
  <si>
    <t>Nein</t>
  </si>
  <si>
    <t>Bei gelben Felder muss im Reiter der Bereich für Master erweitert werden, sonst Anzweige "Überlauf"</t>
  </si>
  <si>
    <t>Ausfüllen: Nur Grüne Felder</t>
  </si>
  <si>
    <t>Anrechenbare Lehrveranstaltungen im Bachelorstudium (neu)</t>
  </si>
  <si>
    <t>Äquivalenzen im Bachelorstudium (neu)</t>
  </si>
  <si>
    <t>Noch zu absolvierende Lehrveranstaltungen im Bachelorstudium (neu)</t>
  </si>
  <si>
    <t>Noch zu absolvierende Lehrveranstaltungen im Masterstudium (neu)</t>
  </si>
  <si>
    <r>
      <t xml:space="preserve">Wählen Sie alle bereits von Ihnen im Bachelorstudium (alt) absolvierten Lehrveranstaltungen aus. Das Programm zeigt Ihnen in der zweiten Registerkarte wie die absolvierten Lehrveranstaltungen bei einem Umstieg für das Bachelorstudium (neu) und das Masterstudium (neu) angerechnet bzw. anerkannt werden können und welche Lehrveranstaltungen noch zu absolvieren wären. 
Achtung! Bei diesem Programm handelt es sich lediglich um eine Information und Orientierung! Diese basiert auf der veröffentlichten Äquivalenzliste und Anerkennungsverordnung. Nicht alle Anrechnungs-möglichkeiten sind abbildbar. Bitte klären Sie offene Fragen direkt mit dem/r zuständigen Studienbeauftragten des Unterrichtsfachs/der Spezialisierung bzw. lassen sich von diesem/r beraten. Weitere Informationen dazu erhalten Sie unter:
 </t>
    </r>
    <r>
      <rPr>
        <sz val="11"/>
        <color rgb="FF0070C0"/>
        <rFont val="Aptos Narrow"/>
        <family val="2"/>
        <scheme val="minor"/>
      </rPr>
      <t>https://www.uibk.ac.at/fakultaeten/lehrerinnenbildung/studium/umstellung_2026/rechner.html</t>
    </r>
    <r>
      <rPr>
        <sz val="11"/>
        <color theme="1"/>
        <rFont val="Aptos Narrow"/>
        <family val="2"/>
        <scheme val="minor"/>
      </rPr>
      <t xml:space="preserve"> </t>
    </r>
  </si>
  <si>
    <t>1a VO Höhere Analysis für Lehramt</t>
  </si>
  <si>
    <t>2a VO Höhere Stochastik für Lehramt</t>
  </si>
  <si>
    <t>2b UE Höhere Stochastik für Lehramt</t>
  </si>
  <si>
    <t>1b UE Höhere Analysis für Lehramt</t>
  </si>
  <si>
    <t>3a VO Höhere Geometrie für Lehramt</t>
  </si>
  <si>
    <t>3b UE Höhere Geometrie für Lehramt</t>
  </si>
  <si>
    <t>1b VO Geschichte der Kunst I</t>
  </si>
  <si>
    <t>1c VO Geschichte der Kunst II</t>
  </si>
  <si>
    <t>2a VO Einführung in die Fachdidaktik Bildnerische Erziehung</t>
  </si>
  <si>
    <t>2b PS Fachdidaktische Theorien der Bildnerischen Erziehung</t>
  </si>
  <si>
    <t>3a KE Künstlerische Grundlagen I</t>
  </si>
  <si>
    <t>3b KE Künstlerische Grundlagen II</t>
  </si>
  <si>
    <t>4a VO Methoden der Kunstvermittlung</t>
  </si>
  <si>
    <t>5a PS Bildkulturen/Alltagsästhetik</t>
  </si>
  <si>
    <t>5b VO Methodik des Unterrichts zu visueller Kultur</t>
  </si>
  <si>
    <t>6a KE Entwicklung Kunstpraxis I</t>
  </si>
  <si>
    <t>6b KE Entwicklung Kunstpraxis II</t>
  </si>
  <si>
    <t>7a KG Wahrnehmung und Zeichnen</t>
  </si>
  <si>
    <t>7c KG Vertiefung digitales Bild</t>
  </si>
  <si>
    <t>7c KG Vertiefung Informationsgestaltung</t>
  </si>
  <si>
    <t>8 PR Fachpraktikum</t>
  </si>
  <si>
    <t>9c SE Kunstvermittlung an Originalen</t>
  </si>
  <si>
    <t>9c SE Kunst-/Kulturwissenschaftliches Seminar</t>
  </si>
  <si>
    <t>10b SE Design- und Architekturdidaktik</t>
  </si>
  <si>
    <t>11 KE Vertiefung Kunstpraxis I</t>
  </si>
  <si>
    <t>12 KE Vertiefung Kunstpraxis II</t>
  </si>
  <si>
    <t>13 KE Vertiefung Kunstpraxis III</t>
  </si>
  <si>
    <t>14 Interdisziplinäre Kompetenzen</t>
  </si>
  <si>
    <t>15 SE Seminar Bachelorarbeit</t>
  </si>
  <si>
    <t>9a UE Aspekte der Bild- u. Alltagskultur als Gegenstand d. Unterrichts in Bildnerische Erziehung</t>
  </si>
  <si>
    <t>1a VO Kunst-, Bild- und Architekturgeschichte I (STEOP)</t>
  </si>
  <si>
    <t>1b VO Kunst-, Bild- und Architekturgeschichte II</t>
  </si>
  <si>
    <t>2a VO Einführung Fachdidaktik Kunst und Gestaltung (STEOP)</t>
  </si>
  <si>
    <t>2b SE Fachdidaktische Theorien Kunst und Gestaltung</t>
  </si>
  <si>
    <t>3 KU Künstlerische Grundlagen</t>
  </si>
  <si>
    <t>4a VO Ansätze und Theorien der Kunst im interdiziplinären Kontext</t>
  </si>
  <si>
    <t>5b VO Bildungsräume und visuelle Kulturen</t>
  </si>
  <si>
    <t>6 KU Entwicklung Kunstpraxis</t>
  </si>
  <si>
    <t>7a KG Wahrnehmen und Zeichnen</t>
  </si>
  <si>
    <t>7b KG Fotografie und Gestaltung</t>
  </si>
  <si>
    <t>13 PR Praxissemster - Fachdidaktischer Teil</t>
  </si>
  <si>
    <t>8a UE Alltagskulturen als Gegenstand des Unterrichts</t>
  </si>
  <si>
    <t>8b SE Kunstvermittlung an Originalen</t>
  </si>
  <si>
    <t>4b PS Design und Architektur</t>
  </si>
  <si>
    <t>9 KU Kunstpraxis I</t>
  </si>
  <si>
    <t>10 KU Kunstpraxis II</t>
  </si>
  <si>
    <t>11 KU Kunstpraxis I</t>
  </si>
  <si>
    <t>12 Individuelle Schwerpunktsetzung</t>
  </si>
  <si>
    <t>14 SE Seminar Bachelorarbeit</t>
  </si>
  <si>
    <t>1b UE Praxis Visueller Kultur im Unterricht (pädagogisch-praktische Studien)</t>
  </si>
  <si>
    <t>2a SE Fragen der Kunstwissenschaft</t>
  </si>
  <si>
    <t>2b SE Forschung in Kunst und Gestaltung</t>
  </si>
  <si>
    <t>2c SE Theorie visueller Medien</t>
  </si>
  <si>
    <t>3 KU Eigenständiges künstlerisches Projekt I</t>
  </si>
  <si>
    <t>4 KU Eigenständiges künstlerisches Projekt II</t>
  </si>
  <si>
    <t>5 KU Eigenständiges künstlerisches Projekt III</t>
  </si>
  <si>
    <t>1a UE Praxis Visueller Kultur im Unterricht</t>
  </si>
  <si>
    <t>6 PR Fachdidaktische Begleitlehrveranstaltung zum Masterpraktikum</t>
  </si>
  <si>
    <t>1a VU Aktuelle Kunst</t>
  </si>
  <si>
    <t>2c PS Einführung in das kunst-/kulturwissenschaftliche Arbeiten</t>
  </si>
  <si>
    <t>4b UE Einzelwerkanalysen</t>
  </si>
  <si>
    <t>7b KG Praxis der visuellen Semiotik</t>
  </si>
  <si>
    <t>9b SE Exemplarisches Kunstwissenschaftliches Arbeiten</t>
  </si>
  <si>
    <t>10a VO Architektur und Umweltgestaltung</t>
  </si>
  <si>
    <t>Bachelor Kunst &amp; Gestaltung</t>
  </si>
  <si>
    <t>Anerkennbare Lehrveranstaltungen im Masterstudium (neu)</t>
  </si>
  <si>
    <t>Version 1.1 - Dezember 2025 © C. Nadegger</t>
  </si>
  <si>
    <t>Version 1.1 - Dezember 2025                                              © C. Nadegger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</si>
</sst>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Aptos Narrow"/>
      <family val="2"/>
      <scheme val="minor"/>
    </font>
    <font>
      <sz val="11"/>
      <color theme="1"/>
      <name val="Times New Roman"/>
      <family val="1"/>
    </font>
    <font>
      <b/>
      <u/>
      <sz val="24"/>
      <color theme="1"/>
      <name val="Aptos Narrow"/>
      <family val="2"/>
      <scheme val="minor"/>
    </font>
    <font>
      <b/>
      <u/>
      <sz val="24"/>
      <color theme="1"/>
      <name val="Times New Roman"/>
      <family val="1"/>
    </font>
    <font>
      <b/>
      <sz val="24"/>
      <color theme="1"/>
      <name val="Times New Roman"/>
      <family val="1"/>
    </font>
    <font>
      <u/>
      <sz val="11"/>
      <color theme="1"/>
      <name val="Aptos Narrow"/>
      <family val="2"/>
      <scheme val="minor"/>
    </font>
    <font>
      <b/>
      <sz val="11"/>
      <color theme="1"/>
      <name val="Yu Gothic"/>
      <family val="2"/>
    </font>
    <font>
      <sz val="11"/>
      <name val="Aptos Narrow"/>
      <family val="2"/>
      <scheme val="minor"/>
    </font>
    <font>
      <sz val="8"/>
      <name val="Aptos Narrow"/>
      <family val="2"/>
      <scheme val="minor"/>
    </font>
    <font>
      <b/>
      <sz val="11"/>
      <color theme="1"/>
      <name val="Aptos Narrow"/>
      <family val="2"/>
      <scheme val="minor"/>
    </font>
    <font>
      <sz val="11"/>
      <color rgb="FF0070C0"/>
      <name val="Aptos Narrow"/>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FF0000"/>
        <bgColor indexed="64"/>
      </patternFill>
    </fill>
    <fill>
      <patternFill patternType="solid">
        <fgColor theme="0" tint="-0.249977111117893"/>
        <bgColor indexed="64"/>
      </patternFill>
    </fill>
    <fill>
      <patternFill patternType="solid">
        <fgColor rgb="FFFFFF00"/>
        <bgColor indexed="64"/>
      </patternFill>
    </fill>
    <fill>
      <patternFill patternType="solid">
        <fgColor rgb="FF92D050"/>
        <bgColor indexed="64"/>
      </patternFill>
    </fill>
    <fill>
      <patternFill patternType="solid">
        <fgColor rgb="FF002060"/>
        <bgColor indexed="64"/>
      </patternFill>
    </fill>
  </fills>
  <borders count="3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
    <xf numFmtId="0" fontId="0" fillId="0" borderId="0"/>
  </cellStyleXfs>
  <cellXfs count="134">
    <xf numFmtId="0" fontId="0" fillId="0" borderId="0" xfId="0"/>
    <xf numFmtId="0" fontId="0" fillId="0" borderId="0" xfId="0" applyAlignment="1">
      <alignment horizontal="center"/>
    </xf>
    <xf numFmtId="0" fontId="0" fillId="2" borderId="1" xfId="0" applyFill="1" applyBorder="1" applyAlignment="1">
      <alignment horizontal="center" vertical="center"/>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0" borderId="0" xfId="0" applyAlignment="1">
      <alignment horizontal="left"/>
    </xf>
    <xf numFmtId="0" fontId="0" fillId="2" borderId="2" xfId="0" applyFill="1" applyBorder="1" applyAlignment="1">
      <alignment horizontal="center"/>
    </xf>
    <xf numFmtId="0" fontId="0" fillId="2" borderId="3" xfId="0" applyFill="1" applyBorder="1" applyAlignment="1">
      <alignment horizontal="center"/>
    </xf>
    <xf numFmtId="0" fontId="1" fillId="0" borderId="0" xfId="0" applyFont="1"/>
    <xf numFmtId="0" fontId="0" fillId="3" borderId="0" xfId="0" applyFill="1"/>
    <xf numFmtId="0" fontId="0" fillId="4" borderId="0" xfId="0" applyFill="1"/>
    <xf numFmtId="0" fontId="0" fillId="0" borderId="10" xfId="0" applyBorder="1" applyAlignment="1">
      <alignment horizontal="center"/>
    </xf>
    <xf numFmtId="0" fontId="0" fillId="0" borderId="4" xfId="0" applyBorder="1"/>
    <xf numFmtId="0" fontId="0" fillId="0" borderId="4" xfId="0" applyBorder="1" applyAlignment="1">
      <alignment horizontal="center"/>
    </xf>
    <xf numFmtId="0" fontId="0" fillId="0" borderId="19" xfId="0" applyBorder="1" applyAlignment="1">
      <alignment horizontal="center"/>
    </xf>
    <xf numFmtId="0" fontId="1" fillId="2" borderId="1"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6" xfId="0" applyFont="1" applyFill="1" applyBorder="1" applyAlignment="1">
      <alignment horizontal="center"/>
    </xf>
    <xf numFmtId="0" fontId="1" fillId="0" borderId="14" xfId="0" applyFont="1" applyBorder="1" applyAlignment="1">
      <alignment horizontal="left"/>
    </xf>
    <xf numFmtId="0" fontId="1" fillId="0" borderId="15" xfId="0" applyFont="1" applyBorder="1" applyAlignment="1">
      <alignment horizontal="center"/>
    </xf>
    <xf numFmtId="0" fontId="1" fillId="2" borderId="8" xfId="0" applyFont="1" applyFill="1" applyBorder="1" applyAlignment="1">
      <alignment horizontal="center"/>
    </xf>
    <xf numFmtId="0" fontId="1" fillId="0" borderId="16" xfId="0" applyFont="1" applyBorder="1" applyAlignment="1">
      <alignment horizontal="center"/>
    </xf>
    <xf numFmtId="0" fontId="1" fillId="0" borderId="12" xfId="0" applyFont="1" applyBorder="1" applyAlignment="1">
      <alignment horizontal="left"/>
    </xf>
    <xf numFmtId="0" fontId="1" fillId="0" borderId="11" xfId="0" applyFont="1" applyBorder="1" applyAlignment="1">
      <alignment horizontal="center"/>
    </xf>
    <xf numFmtId="0" fontId="1" fillId="0" borderId="13" xfId="0" applyFont="1" applyBorder="1" applyAlignment="1">
      <alignment horizontal="center"/>
    </xf>
    <xf numFmtId="0" fontId="1" fillId="0" borderId="17" xfId="0" applyFont="1" applyBorder="1" applyAlignment="1">
      <alignment horizontal="center"/>
    </xf>
    <xf numFmtId="0" fontId="1" fillId="0" borderId="18" xfId="0" applyFont="1" applyBorder="1" applyAlignment="1">
      <alignment horizontal="center"/>
    </xf>
    <xf numFmtId="0" fontId="1" fillId="0" borderId="0" xfId="0" applyFont="1" applyAlignment="1">
      <alignment horizontal="center"/>
    </xf>
    <xf numFmtId="0" fontId="1" fillId="0" borderId="22" xfId="0" applyFont="1" applyBorder="1"/>
    <xf numFmtId="0" fontId="1" fillId="0" borderId="23" xfId="0" applyFont="1" applyBorder="1"/>
    <xf numFmtId="0" fontId="1" fillId="0" borderId="24" xfId="0" applyFont="1" applyBorder="1"/>
    <xf numFmtId="0" fontId="1" fillId="0" borderId="25" xfId="0" applyFont="1" applyBorder="1"/>
    <xf numFmtId="0" fontId="1" fillId="0" borderId="20" xfId="0" applyFont="1" applyBorder="1" applyAlignment="1">
      <alignment horizontal="center"/>
    </xf>
    <xf numFmtId="0" fontId="1" fillId="0" borderId="21" xfId="0" applyFont="1" applyBorder="1" applyAlignment="1">
      <alignment horizontal="center"/>
    </xf>
    <xf numFmtId="0" fontId="0" fillId="2" borderId="0" xfId="0" applyFill="1"/>
    <xf numFmtId="0" fontId="7" fillId="0" borderId="3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7" fillId="0" borderId="11"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0" borderId="32" xfId="0" applyBorder="1" applyAlignment="1" applyProtection="1">
      <alignment horizontal="center"/>
      <protection locked="0"/>
    </xf>
    <xf numFmtId="0" fontId="0" fillId="0" borderId="33" xfId="0" applyBorder="1" applyAlignment="1" applyProtection="1">
      <alignment horizontal="center"/>
      <protection locked="0"/>
    </xf>
    <xf numFmtId="0" fontId="0" fillId="0" borderId="33" xfId="0" applyBorder="1" applyAlignment="1" applyProtection="1">
      <alignment horizontal="center" vertical="center"/>
      <protection locked="0"/>
    </xf>
    <xf numFmtId="0" fontId="0" fillId="3" borderId="0" xfId="0" applyFill="1" applyAlignment="1">
      <alignment horizontal="center"/>
    </xf>
    <xf numFmtId="0" fontId="0" fillId="3" borderId="0" xfId="0" applyFill="1" applyAlignment="1">
      <alignment horizontal="left"/>
    </xf>
    <xf numFmtId="0" fontId="0" fillId="0" borderId="26" xfId="0" applyBorder="1"/>
    <xf numFmtId="0" fontId="0" fillId="0" borderId="5" xfId="0" applyBorder="1"/>
    <xf numFmtId="0" fontId="0" fillId="4" borderId="27" xfId="0" applyFill="1" applyBorder="1"/>
    <xf numFmtId="0" fontId="0" fillId="0" borderId="28" xfId="0" applyBorder="1"/>
    <xf numFmtId="0" fontId="0" fillId="4" borderId="10" xfId="0" applyFill="1" applyBorder="1"/>
    <xf numFmtId="0" fontId="0" fillId="0" borderId="29" xfId="0" applyBorder="1"/>
    <xf numFmtId="0" fontId="0" fillId="4" borderId="19" xfId="0" applyFill="1" applyBorder="1"/>
    <xf numFmtId="0" fontId="0" fillId="6" borderId="7" xfId="0" applyFill="1" applyBorder="1" applyAlignment="1">
      <alignment horizontal="center"/>
    </xf>
    <xf numFmtId="0" fontId="0" fillId="6" borderId="8" xfId="0" applyFill="1" applyBorder="1" applyAlignment="1">
      <alignment horizontal="center"/>
    </xf>
    <xf numFmtId="0" fontId="0" fillId="6" borderId="9" xfId="0" applyFill="1" applyBorder="1" applyAlignment="1">
      <alignment horizontal="center"/>
    </xf>
    <xf numFmtId="0" fontId="0" fillId="6" borderId="27" xfId="0" applyFill="1" applyBorder="1" applyAlignment="1">
      <alignment horizontal="center"/>
    </xf>
    <xf numFmtId="0" fontId="0" fillId="6" borderId="10" xfId="0" applyFill="1" applyBorder="1" applyAlignment="1">
      <alignment horizontal="center"/>
    </xf>
    <xf numFmtId="0" fontId="0" fillId="6" borderId="19" xfId="0" applyFill="1" applyBorder="1" applyAlignment="1">
      <alignment horizontal="center"/>
    </xf>
    <xf numFmtId="0" fontId="0" fillId="6" borderId="0" xfId="0" applyFill="1"/>
    <xf numFmtId="0" fontId="0" fillId="0" borderId="0" xfId="0" applyAlignment="1">
      <alignment textRotation="90"/>
    </xf>
    <xf numFmtId="0" fontId="0" fillId="5" borderId="0" xfId="0" applyFill="1"/>
    <xf numFmtId="0" fontId="0" fillId="6" borderId="26" xfId="0" applyFill="1" applyBorder="1" applyAlignment="1">
      <alignment horizontal="left"/>
    </xf>
    <xf numFmtId="0" fontId="0" fillId="6" borderId="28" xfId="0" applyFill="1" applyBorder="1" applyAlignment="1">
      <alignment horizontal="left"/>
    </xf>
    <xf numFmtId="0" fontId="0" fillId="6" borderId="29" xfId="0" applyFill="1" applyBorder="1" applyAlignment="1">
      <alignment horizontal="left"/>
    </xf>
    <xf numFmtId="0" fontId="0" fillId="7" borderId="0" xfId="0" applyFill="1"/>
    <xf numFmtId="0" fontId="9" fillId="5" borderId="0" xfId="0" applyFont="1" applyFill="1" applyAlignment="1">
      <alignment horizontal="center"/>
    </xf>
    <xf numFmtId="0" fontId="0" fillId="2" borderId="26" xfId="0" applyFill="1" applyBorder="1" applyAlignment="1">
      <alignment horizontal="center"/>
    </xf>
    <xf numFmtId="0" fontId="0" fillId="2" borderId="5" xfId="0" applyFill="1" applyBorder="1" applyAlignment="1">
      <alignment horizontal="center"/>
    </xf>
    <xf numFmtId="0" fontId="0" fillId="2" borderId="27" xfId="0" applyFill="1" applyBorder="1" applyAlignment="1">
      <alignment horizontal="center"/>
    </xf>
    <xf numFmtId="0" fontId="0" fillId="0" borderId="5" xfId="0" applyBorder="1" applyAlignment="1">
      <alignment horizontal="center"/>
    </xf>
    <xf numFmtId="0" fontId="0" fillId="0" borderId="27" xfId="0" applyBorder="1"/>
    <xf numFmtId="0" fontId="0" fillId="0" borderId="10" xfId="0" applyBorder="1"/>
    <xf numFmtId="0" fontId="0" fillId="4" borderId="4" xfId="0" applyFill="1" applyBorder="1"/>
    <xf numFmtId="0" fontId="0" fillId="0" borderId="7" xfId="0" applyBorder="1"/>
    <xf numFmtId="0" fontId="1" fillId="2" borderId="6" xfId="0" applyFont="1" applyFill="1" applyBorder="1" applyAlignment="1">
      <alignment horizontal="center" vertical="center"/>
    </xf>
    <xf numFmtId="0" fontId="0" fillId="0" borderId="9" xfId="0" applyBorder="1"/>
    <xf numFmtId="0" fontId="0" fillId="0" borderId="0" xfId="0" applyAlignment="1">
      <alignment horizontal="center" vertical="center" textRotation="90"/>
    </xf>
    <xf numFmtId="0" fontId="0" fillId="6" borderId="0" xfId="0" applyFill="1" applyAlignment="1">
      <alignment horizontal="left"/>
    </xf>
    <xf numFmtId="0" fontId="0" fillId="6" borderId="0" xfId="0" applyFill="1" applyAlignment="1">
      <alignment horizontal="center"/>
    </xf>
    <xf numFmtId="0" fontId="0" fillId="0" borderId="23" xfId="0" applyBorder="1" applyAlignment="1">
      <alignment horizontal="left"/>
    </xf>
    <xf numFmtId="0" fontId="0" fillId="0" borderId="30" xfId="0" applyBorder="1" applyAlignment="1">
      <alignment horizontal="left"/>
    </xf>
    <xf numFmtId="0" fontId="0" fillId="0" borderId="23" xfId="0" applyBorder="1" applyAlignment="1">
      <alignment horizontal="left" vertical="center"/>
    </xf>
    <xf numFmtId="0" fontId="1" fillId="2" borderId="26" xfId="0" applyFont="1" applyFill="1" applyBorder="1"/>
    <xf numFmtId="0" fontId="1" fillId="2" borderId="5" xfId="0" applyFont="1" applyFill="1" applyBorder="1"/>
    <xf numFmtId="0" fontId="1" fillId="2" borderId="27" xfId="0" applyFont="1" applyFill="1" applyBorder="1"/>
    <xf numFmtId="0" fontId="1" fillId="2" borderId="28" xfId="0" applyFont="1" applyFill="1" applyBorder="1"/>
    <xf numFmtId="0" fontId="1" fillId="2" borderId="0" xfId="0" applyFont="1" applyFill="1"/>
    <xf numFmtId="0" fontId="1" fillId="2" borderId="10" xfId="0" applyFont="1" applyFill="1" applyBorder="1"/>
    <xf numFmtId="0" fontId="1" fillId="2" borderId="29" xfId="0" applyFont="1" applyFill="1" applyBorder="1"/>
    <xf numFmtId="0" fontId="1" fillId="2" borderId="4" xfId="0" applyFont="1" applyFill="1" applyBorder="1"/>
    <xf numFmtId="0" fontId="1" fillId="2" borderId="19" xfId="0" applyFont="1" applyFill="1" applyBorder="1"/>
    <xf numFmtId="0" fontId="9" fillId="2" borderId="0" xfId="0" applyFont="1" applyFill="1" applyAlignment="1">
      <alignment horizontal="center"/>
    </xf>
    <xf numFmtId="0" fontId="0" fillId="0" borderId="8" xfId="0" applyBorder="1"/>
    <xf numFmtId="0" fontId="7" fillId="0" borderId="20" xfId="0" applyFont="1" applyBorder="1" applyAlignment="1" applyProtection="1">
      <alignment horizontal="center"/>
      <protection locked="0"/>
      <extLst>
        <ext xmlns:xfpb="http://schemas.microsoft.com/office/spreadsheetml/2022/featurepropertybag" uri="{C7286773-470A-42A8-94C5-96B5CB345126}">
          <xfpb:xfComplement i="0"/>
        </ext>
      </extLst>
    </xf>
    <xf numFmtId="0" fontId="0" fillId="0" borderId="35" xfId="0" applyBorder="1" applyAlignment="1" applyProtection="1">
      <alignment horizontal="center"/>
      <protection locked="0"/>
    </xf>
    <xf numFmtId="0" fontId="0" fillId="0" borderId="24" xfId="0" applyBorder="1" applyAlignment="1">
      <alignment horizontal="left"/>
    </xf>
    <xf numFmtId="0" fontId="5" fillId="0" borderId="30" xfId="0" applyFont="1" applyBorder="1" applyAlignment="1">
      <alignment horizontal="left" vertical="top"/>
    </xf>
    <xf numFmtId="0" fontId="5" fillId="0" borderId="34" xfId="0" applyFont="1" applyBorder="1" applyAlignment="1">
      <alignment horizontal="left" vertical="top"/>
    </xf>
    <xf numFmtId="0" fontId="5" fillId="0" borderId="24" xfId="0" applyFont="1" applyBorder="1" applyAlignment="1">
      <alignment horizontal="left" vertical="top"/>
    </xf>
    <xf numFmtId="0" fontId="5" fillId="0" borderId="21" xfId="0" applyFont="1" applyBorder="1" applyAlignment="1">
      <alignment horizontal="left" vertical="top"/>
    </xf>
    <xf numFmtId="0" fontId="9" fillId="2" borderId="0" xfId="0" applyFont="1" applyFill="1" applyAlignment="1">
      <alignment horizontal="center"/>
    </xf>
    <xf numFmtId="0" fontId="6" fillId="2" borderId="0" xfId="0" applyFont="1" applyFill="1" applyAlignment="1">
      <alignment horizontal="right"/>
    </xf>
    <xf numFmtId="0" fontId="0" fillId="0" borderId="22" xfId="0" applyBorder="1" applyAlignment="1">
      <alignment horizontal="justify" vertical="top" wrapText="1"/>
    </xf>
    <xf numFmtId="0" fontId="0" fillId="0" borderId="16" xfId="0" applyBorder="1" applyAlignment="1">
      <alignment horizontal="justify" vertical="top" wrapText="1"/>
    </xf>
    <xf numFmtId="0" fontId="0" fillId="0" borderId="23" xfId="0" applyBorder="1" applyAlignment="1">
      <alignment horizontal="justify" vertical="top" wrapText="1"/>
    </xf>
    <xf numFmtId="0" fontId="0" fillId="0" borderId="13" xfId="0" applyBorder="1" applyAlignment="1">
      <alignment horizontal="justify" vertical="top" wrapText="1"/>
    </xf>
    <xf numFmtId="0" fontId="0" fillId="0" borderId="24" xfId="0" applyBorder="1" applyAlignment="1">
      <alignment horizontal="justify" vertical="top" wrapText="1"/>
    </xf>
    <xf numFmtId="0" fontId="0" fillId="0" borderId="21" xfId="0" applyBorder="1" applyAlignment="1">
      <alignment horizontal="justify" vertical="top" wrapText="1"/>
    </xf>
    <xf numFmtId="0" fontId="0" fillId="0" borderId="26" xfId="0" applyBorder="1" applyAlignment="1">
      <alignment horizontal="center" vertical="center" textRotation="90"/>
    </xf>
    <xf numFmtId="0" fontId="0" fillId="0" borderId="28" xfId="0" applyBorder="1" applyAlignment="1">
      <alignment horizontal="center" vertical="center" textRotation="90"/>
    </xf>
    <xf numFmtId="0" fontId="0" fillId="0" borderId="29" xfId="0" applyBorder="1" applyAlignment="1">
      <alignment horizontal="center" vertical="center" textRotation="90"/>
    </xf>
    <xf numFmtId="0" fontId="0" fillId="0" borderId="26" xfId="0" applyBorder="1" applyAlignment="1">
      <alignment horizontal="center" vertical="center" textRotation="90" wrapText="1"/>
    </xf>
    <xf numFmtId="0" fontId="0" fillId="0" borderId="28" xfId="0" applyBorder="1" applyAlignment="1">
      <alignment horizontal="center" vertical="center" textRotation="90" wrapText="1"/>
    </xf>
    <xf numFmtId="0" fontId="0" fillId="0" borderId="29" xfId="0" applyBorder="1" applyAlignment="1">
      <alignment horizontal="center" vertical="center" textRotation="90"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 xfId="0" applyFont="1" applyFill="1" applyBorder="1" applyAlignment="1">
      <alignment horizontal="center" vertical="center"/>
    </xf>
    <xf numFmtId="0" fontId="0" fillId="2" borderId="7" xfId="0" applyFill="1"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6" fillId="2" borderId="1" xfId="0" applyFont="1" applyFill="1" applyBorder="1" applyAlignment="1">
      <alignment horizontal="right" vertical="center"/>
    </xf>
    <xf numFmtId="0" fontId="6" fillId="2" borderId="2" xfId="0" applyFont="1" applyFill="1" applyBorder="1" applyAlignment="1">
      <alignment horizontal="right" vertical="center"/>
    </xf>
    <xf numFmtId="0" fontId="6" fillId="2" borderId="3" xfId="0" applyFont="1" applyFill="1" applyBorder="1" applyAlignment="1">
      <alignment horizontal="right" vertical="center"/>
    </xf>
    <xf numFmtId="0" fontId="3" fillId="2" borderId="1"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3" xfId="0" applyFont="1" applyFill="1" applyBorder="1" applyAlignment="1">
      <alignment horizontal="center" vertical="center"/>
    </xf>
    <xf numFmtId="0" fontId="4" fillId="2" borderId="7" xfId="0" applyFont="1" applyFill="1" applyBorder="1" applyAlignment="1">
      <alignment horizontal="center" vertical="center" textRotation="90"/>
    </xf>
    <xf numFmtId="0" fontId="4" fillId="2" borderId="8" xfId="0" applyFont="1" applyFill="1" applyBorder="1" applyAlignment="1">
      <alignment horizontal="center" vertical="center" textRotation="90"/>
    </xf>
    <xf numFmtId="0" fontId="4" fillId="2" borderId="9" xfId="0" applyFont="1" applyFill="1" applyBorder="1" applyAlignment="1">
      <alignment horizontal="center" vertical="center" textRotation="90"/>
    </xf>
    <xf numFmtId="0" fontId="1" fillId="2" borderId="7" xfId="0" applyFont="1" applyFill="1" applyBorder="1" applyAlignment="1">
      <alignment horizontal="center"/>
    </xf>
    <xf numFmtId="0" fontId="1" fillId="2" borderId="8" xfId="0" applyFont="1" applyFill="1" applyBorder="1" applyAlignment="1">
      <alignment horizontal="center"/>
    </xf>
    <xf numFmtId="0" fontId="1" fillId="2" borderId="9" xfId="0" applyFont="1" applyFill="1" applyBorder="1" applyAlignment="1">
      <alignment horizontal="center"/>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22/11/relationships/FeaturePropertyBag" Target="featurePropertyBag/featurePropertyBag.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Bachelorstudium (neu)</a:t>
            </a:r>
            <a:endParaRPr lang="de-AT" sz="1400">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Anrechenbar</c:v>
          </c:tx>
          <c:spPr>
            <a:solidFill>
              <a:schemeClr val="accent1"/>
            </a:solidFill>
            <a:ln>
              <a:noFill/>
            </a:ln>
            <a:effectLst/>
          </c:spPr>
          <c:invertIfNegative val="0"/>
          <c:dLbls>
            <c:dLbl>
              <c:idx val="0"/>
              <c:tx>
                <c:rich>
                  <a:bodyPr/>
                  <a:lstStyle/>
                  <a:p>
                    <a:fld id="{177B5C4A-D4E9-4728-9918-0F8669DBB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neu'!$C$23</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5FD5-4069-BE12-72387967C8AC}"/>
            </c:ext>
          </c:extLst>
        </c:ser>
        <c:ser>
          <c:idx val="1"/>
          <c:order val="1"/>
          <c:tx>
            <c:v>noch zu absolvieren</c:v>
          </c:tx>
          <c:spPr>
            <a:solidFill>
              <a:schemeClr val="accent2"/>
            </a:solidFill>
            <a:ln>
              <a:noFill/>
            </a:ln>
            <a:effectLst/>
          </c:spPr>
          <c:invertIfNegative val="0"/>
          <c:dLbls>
            <c:dLbl>
              <c:idx val="0"/>
              <c:tx>
                <c:rich>
                  <a:bodyPr/>
                  <a:lstStyle/>
                  <a:p>
                    <a:fld id="{6EC21BB3-9923-449D-9ACB-5FA47D05AB04}"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5FD5-4069-BE12-72387967C8A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neu'!$F$23</c:f>
              <c:numCache>
                <c:formatCode>General</c:formatCode>
                <c:ptCount val="1"/>
                <c:pt idx="0">
                  <c:v>76</c:v>
                </c:pt>
              </c:numCache>
            </c:numRef>
          </c:val>
          <c:extLst>
            <c:ext xmlns:c16="http://schemas.microsoft.com/office/drawing/2014/chart" uri="{C3380CC4-5D6E-409C-BE32-E72D297353CC}">
              <c16:uniqueId val="{00000003-5FD5-4069-BE12-72387967C8AC}"/>
            </c:ext>
          </c:extLst>
        </c:ser>
        <c:dLbls>
          <c:showLegendKey val="0"/>
          <c:showVal val="0"/>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8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22225"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r>
              <a:rPr lang="de-DE" sz="1400" b="0" i="0" baseline="0">
                <a:effectLst/>
              </a:rPr>
              <a:t>Äquivalenzen im Masterstudium (neu)</a:t>
            </a:r>
            <a:endParaRPr lang="de-AT" sz="1100">
              <a:effectLst/>
            </a:endParaRPr>
          </a:p>
        </c:rich>
      </c:tx>
      <c:overlay val="0"/>
      <c:spPr>
        <a:noFill/>
        <a:ln>
          <a:noFill/>
        </a:ln>
        <a:effectLst/>
      </c:spPr>
      <c:txPr>
        <a:bodyPr rot="0" spcFirstLastPara="1" vertOverflow="ellipsis" vert="horz" wrap="square" anchor="ctr" anchorCtr="1"/>
        <a:lstStyle/>
        <a:p>
          <a:pPr>
            <a:defRPr lang="de-DE" sz="1400" b="0" i="0" u="none" strike="noStrike" kern="1200" spc="0" baseline="0">
              <a:solidFill>
                <a:sysClr val="windowText" lastClr="000000">
                  <a:lumMod val="65000"/>
                  <a:lumOff val="35000"/>
                </a:sysClr>
              </a:solidFill>
              <a:latin typeface="+mn-lt"/>
              <a:ea typeface="+mn-ea"/>
              <a:cs typeface="+mn-cs"/>
            </a:defRPr>
          </a:pPr>
          <a:endParaRPr lang="de-AT"/>
        </a:p>
      </c:txPr>
    </c:title>
    <c:autoTitleDeleted val="0"/>
    <c:plotArea>
      <c:layout/>
      <c:barChart>
        <c:barDir val="col"/>
        <c:grouping val="clustered"/>
        <c:varyColors val="0"/>
        <c:ser>
          <c:idx val="0"/>
          <c:order val="0"/>
          <c:tx>
            <c:v>Anerkennbar</c:v>
          </c:tx>
          <c:spPr>
            <a:solidFill>
              <a:schemeClr val="accent1"/>
            </a:solidFill>
            <a:ln>
              <a:noFill/>
            </a:ln>
            <a:effectLst/>
          </c:spPr>
          <c:invertIfNegative val="0"/>
          <c:dLbls>
            <c:dLbl>
              <c:idx val="0"/>
              <c:tx>
                <c:rich>
                  <a:bodyPr/>
                  <a:lstStyle/>
                  <a:p>
                    <a:fld id="{DE7B338C-0843-4476-A32D-653DCC510B3A}"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neu'!$C$35</c:f>
              <c:numCache>
                <c:formatCode>General</c:formatCode>
                <c:ptCount val="1"/>
                <c:pt idx="0">
                  <c:v>0</c:v>
                </c:pt>
              </c:numCache>
            </c:numRef>
          </c:val>
          <c:extLst>
            <c:ext xmlns:c15="http://schemas.microsoft.com/office/drawing/2012/chart" uri="{02D57815-91ED-43cb-92C2-25804820EDAC}">
              <c15:filteredCategoryTitle>
                <c15:cat>
                  <c:multiLvlStrRef>
                    <c:extLst>
                      <c:ext uri="{02D57815-91ED-43cb-92C2-25804820EDAC}">
                        <c15:formulaRef>
                          <c15:sqref>#REF!</c15:sqref>
                        </c15:formulaRef>
                      </c:ext>
                    </c:extLst>
                  </c:multiLvlStrRef>
                </c15:cat>
              </c15:filteredCategoryTitle>
            </c:ext>
            <c:ext xmlns:c16="http://schemas.microsoft.com/office/drawing/2014/chart" uri="{C3380CC4-5D6E-409C-BE32-E72D297353CC}">
              <c16:uniqueId val="{00000001-3019-4F1C-B5EC-35F6780CC2E2}"/>
            </c:ext>
          </c:extLst>
        </c:ser>
        <c:ser>
          <c:idx val="1"/>
          <c:order val="1"/>
          <c:tx>
            <c:v>noch zu absolvieren</c:v>
          </c:tx>
          <c:spPr>
            <a:solidFill>
              <a:schemeClr val="accent2"/>
            </a:solidFill>
            <a:ln>
              <a:noFill/>
            </a:ln>
            <a:effectLst/>
          </c:spPr>
          <c:invertIfNegative val="0"/>
          <c:dLbls>
            <c:dLbl>
              <c:idx val="0"/>
              <c:tx>
                <c:rich>
                  <a:bodyPr/>
                  <a:lstStyle/>
                  <a:p>
                    <a:fld id="{D15AA6E3-FB3E-433F-8613-E79E5E536DE3}" type="VALUE">
                      <a:rPr lang="en-US"/>
                      <a:pPr/>
                      <a:t>[WERT]</a:t>
                    </a:fld>
                    <a:r>
                      <a:rPr lang="en-US"/>
                      <a:t> ECTS-AP</a:t>
                    </a:r>
                  </a:p>
                </c:rich>
              </c:tx>
              <c:dLblPos val="outEnd"/>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019-4F1C-B5EC-35F6780CC2E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'Anrechnung Bachelor neu'!$F$35</c:f>
              <c:numCache>
                <c:formatCode>General</c:formatCode>
                <c:ptCount val="1"/>
                <c:pt idx="0">
                  <c:v>32</c:v>
                </c:pt>
              </c:numCache>
            </c:numRef>
          </c:val>
          <c:extLst>
            <c:ext xmlns:c16="http://schemas.microsoft.com/office/drawing/2014/chart" uri="{C3380CC4-5D6E-409C-BE32-E72D297353CC}">
              <c16:uniqueId val="{00000003-3019-4F1C-B5EC-35F6780CC2E2}"/>
            </c:ext>
          </c:extLst>
        </c:ser>
        <c:dLbls>
          <c:dLblPos val="outEnd"/>
          <c:showLegendKey val="0"/>
          <c:showVal val="1"/>
          <c:showCatName val="0"/>
          <c:showSerName val="0"/>
          <c:showPercent val="0"/>
          <c:showBubbleSize val="0"/>
        </c:dLbls>
        <c:gapWidth val="219"/>
        <c:overlap val="-27"/>
        <c:axId val="1324229904"/>
        <c:axId val="1324214064"/>
      </c:barChart>
      <c:catAx>
        <c:axId val="1324229904"/>
        <c:scaling>
          <c:orientation val="minMax"/>
        </c:scaling>
        <c:delete val="1"/>
        <c:axPos val="b"/>
        <c:numFmt formatCode="General" sourceLinked="1"/>
        <c:majorTickMark val="none"/>
        <c:minorTickMark val="none"/>
        <c:tickLblPos val="nextTo"/>
        <c:crossAx val="1324214064"/>
        <c:crosses val="autoZero"/>
        <c:auto val="1"/>
        <c:lblAlgn val="ctr"/>
        <c:lblOffset val="100"/>
        <c:noMultiLvlLbl val="0"/>
      </c:catAx>
      <c:valAx>
        <c:axId val="1324214064"/>
        <c:scaling>
          <c:orientation val="minMax"/>
          <c:max val="3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3242299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fmlaLink="$C$3" lockText="1"/>
</file>

<file path=xl/ctrlProps/ctrlProp10.xml><?xml version="1.0" encoding="utf-8"?>
<formControlPr xmlns="http://schemas.microsoft.com/office/spreadsheetml/2009/9/main" objectType="CheckBox" fmlaLink="$C$12" lockText="1"/>
</file>

<file path=xl/ctrlProps/ctrlProp11.xml><?xml version="1.0" encoding="utf-8"?>
<formControlPr xmlns="http://schemas.microsoft.com/office/spreadsheetml/2009/9/main" objectType="CheckBox" fmlaLink="$C$13" lockText="1"/>
</file>

<file path=xl/ctrlProps/ctrlProp12.xml><?xml version="1.0" encoding="utf-8"?>
<formControlPr xmlns="http://schemas.microsoft.com/office/spreadsheetml/2009/9/main" objectType="CheckBox" fmlaLink="$C$14" lockText="1"/>
</file>

<file path=xl/ctrlProps/ctrlProp13.xml><?xml version="1.0" encoding="utf-8"?>
<formControlPr xmlns="http://schemas.microsoft.com/office/spreadsheetml/2009/9/main" objectType="CheckBox" fmlaLink="$C$15" lockText="1"/>
</file>

<file path=xl/ctrlProps/ctrlProp14.xml><?xml version="1.0" encoding="utf-8"?>
<formControlPr xmlns="http://schemas.microsoft.com/office/spreadsheetml/2009/9/main" objectType="CheckBox" fmlaLink="$C$16" lockText="1"/>
</file>

<file path=xl/ctrlProps/ctrlProp15.xml><?xml version="1.0" encoding="utf-8"?>
<formControlPr xmlns="http://schemas.microsoft.com/office/spreadsheetml/2009/9/main" objectType="CheckBox" fmlaLink="$C$17" lockText="1"/>
</file>

<file path=xl/ctrlProps/ctrlProp16.xml><?xml version="1.0" encoding="utf-8"?>
<formControlPr xmlns="http://schemas.microsoft.com/office/spreadsheetml/2009/9/main" objectType="CheckBox" fmlaLink="$C$18" lockText="1"/>
</file>

<file path=xl/ctrlProps/ctrlProp17.xml><?xml version="1.0" encoding="utf-8"?>
<formControlPr xmlns="http://schemas.microsoft.com/office/spreadsheetml/2009/9/main" objectType="CheckBox" fmlaLink="$C$19" lockText="1"/>
</file>

<file path=xl/ctrlProps/ctrlProp18.xml><?xml version="1.0" encoding="utf-8"?>
<formControlPr xmlns="http://schemas.microsoft.com/office/spreadsheetml/2009/9/main" objectType="CheckBox" fmlaLink="$C$20" lockText="1"/>
</file>

<file path=xl/ctrlProps/ctrlProp19.xml><?xml version="1.0" encoding="utf-8"?>
<formControlPr xmlns="http://schemas.microsoft.com/office/spreadsheetml/2009/9/main" objectType="CheckBox" fmlaLink="$C$21" lockText="1"/>
</file>

<file path=xl/ctrlProps/ctrlProp2.xml><?xml version="1.0" encoding="utf-8"?>
<formControlPr xmlns="http://schemas.microsoft.com/office/spreadsheetml/2009/9/main" objectType="CheckBox" fmlaLink="$C$4" lockText="1"/>
</file>

<file path=xl/ctrlProps/ctrlProp20.xml><?xml version="1.0" encoding="utf-8"?>
<formControlPr xmlns="http://schemas.microsoft.com/office/spreadsheetml/2009/9/main" objectType="CheckBox" fmlaLink="$C$22" lockText="1"/>
</file>

<file path=xl/ctrlProps/ctrlProp21.xml><?xml version="1.0" encoding="utf-8"?>
<formControlPr xmlns="http://schemas.microsoft.com/office/spreadsheetml/2009/9/main" objectType="CheckBox" fmlaLink="$C$23" lockText="1"/>
</file>

<file path=xl/ctrlProps/ctrlProp22.xml><?xml version="1.0" encoding="utf-8"?>
<formControlPr xmlns="http://schemas.microsoft.com/office/spreadsheetml/2009/9/main" objectType="CheckBox" fmlaLink="$C$24" lockText="1"/>
</file>

<file path=xl/ctrlProps/ctrlProp23.xml><?xml version="1.0" encoding="utf-8"?>
<formControlPr xmlns="http://schemas.microsoft.com/office/spreadsheetml/2009/9/main" objectType="CheckBox" fmlaLink="$C$25" lockText="1"/>
</file>

<file path=xl/ctrlProps/ctrlProp24.xml><?xml version="1.0" encoding="utf-8"?>
<formControlPr xmlns="http://schemas.microsoft.com/office/spreadsheetml/2009/9/main" objectType="CheckBox" fmlaLink="$C$26" lockText="1"/>
</file>

<file path=xl/ctrlProps/ctrlProp3.xml><?xml version="1.0" encoding="utf-8"?>
<formControlPr xmlns="http://schemas.microsoft.com/office/spreadsheetml/2009/9/main" objectType="CheckBox" fmlaLink="$C$5" lockText="1"/>
</file>

<file path=xl/ctrlProps/ctrlProp4.xml><?xml version="1.0" encoding="utf-8"?>
<formControlPr xmlns="http://schemas.microsoft.com/office/spreadsheetml/2009/9/main" objectType="CheckBox" fmlaLink="$C$6" lockText="1"/>
</file>

<file path=xl/ctrlProps/ctrlProp5.xml><?xml version="1.0" encoding="utf-8"?>
<formControlPr xmlns="http://schemas.microsoft.com/office/spreadsheetml/2009/9/main" objectType="CheckBox" fmlaLink="$C$7" lockText="1"/>
</file>

<file path=xl/ctrlProps/ctrlProp6.xml><?xml version="1.0" encoding="utf-8"?>
<formControlPr xmlns="http://schemas.microsoft.com/office/spreadsheetml/2009/9/main" objectType="CheckBox" fmlaLink="$C$8" lockText="1"/>
</file>

<file path=xl/ctrlProps/ctrlProp7.xml><?xml version="1.0" encoding="utf-8"?>
<formControlPr xmlns="http://schemas.microsoft.com/office/spreadsheetml/2009/9/main" objectType="CheckBox" fmlaLink="$C$9" lockText="1"/>
</file>

<file path=xl/ctrlProps/ctrlProp8.xml><?xml version="1.0" encoding="utf-8"?>
<formControlPr xmlns="http://schemas.microsoft.com/office/spreadsheetml/2009/9/main" objectType="CheckBox" fmlaLink="$C$10" lockText="1"/>
</file>

<file path=xl/ctrlProps/ctrlProp9.xml><?xml version="1.0" encoding="utf-8"?>
<formControlPr xmlns="http://schemas.microsoft.com/office/spreadsheetml/2009/9/main" objectType="CheckBox" fmlaLink="$C$11" lockText="1"/>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66675</xdr:colOff>
          <xdr:row>1</xdr:row>
          <xdr:rowOff>142875</xdr:rowOff>
        </xdr:from>
        <xdr:to>
          <xdr:col>4</xdr:col>
          <xdr:colOff>152400</xdr:colOff>
          <xdr:row>3</xdr:row>
          <xdr:rowOff>57150</xdr:rowOff>
        </xdr:to>
        <xdr:sp macro="" textlink="">
          <xdr:nvSpPr>
            <xdr:cNvPr id="2049" name="Absolviert" descr="Absolviert"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2</xdr:row>
          <xdr:rowOff>133350</xdr:rowOff>
        </xdr:from>
        <xdr:to>
          <xdr:col>4</xdr:col>
          <xdr:colOff>152400</xdr:colOff>
          <xdr:row>4</xdr:row>
          <xdr:rowOff>47625</xdr:rowOff>
        </xdr:to>
        <xdr:sp macro="" textlink="">
          <xdr:nvSpPr>
            <xdr:cNvPr id="2050" name="Absolviert" descr="Absolviert"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3</xdr:row>
          <xdr:rowOff>123825</xdr:rowOff>
        </xdr:from>
        <xdr:to>
          <xdr:col>4</xdr:col>
          <xdr:colOff>152400</xdr:colOff>
          <xdr:row>5</xdr:row>
          <xdr:rowOff>38100</xdr:rowOff>
        </xdr:to>
        <xdr:sp macro="" textlink="">
          <xdr:nvSpPr>
            <xdr:cNvPr id="2051" name="Absolviert" descr="Absolviert"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4</xdr:row>
          <xdr:rowOff>133350</xdr:rowOff>
        </xdr:from>
        <xdr:to>
          <xdr:col>4</xdr:col>
          <xdr:colOff>152400</xdr:colOff>
          <xdr:row>6</xdr:row>
          <xdr:rowOff>57150</xdr:rowOff>
        </xdr:to>
        <xdr:sp macro="" textlink="">
          <xdr:nvSpPr>
            <xdr:cNvPr id="2052" name="Absolviert" descr="Absolviert"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5</xdr:row>
          <xdr:rowOff>133350</xdr:rowOff>
        </xdr:from>
        <xdr:to>
          <xdr:col>4</xdr:col>
          <xdr:colOff>152400</xdr:colOff>
          <xdr:row>7</xdr:row>
          <xdr:rowOff>57150</xdr:rowOff>
        </xdr:to>
        <xdr:sp macro="" textlink="">
          <xdr:nvSpPr>
            <xdr:cNvPr id="2053" name="Absolviert" descr="Absolviert"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6</xdr:row>
          <xdr:rowOff>133350</xdr:rowOff>
        </xdr:from>
        <xdr:to>
          <xdr:col>4</xdr:col>
          <xdr:colOff>152400</xdr:colOff>
          <xdr:row>8</xdr:row>
          <xdr:rowOff>57150</xdr:rowOff>
        </xdr:to>
        <xdr:sp macro="" textlink="">
          <xdr:nvSpPr>
            <xdr:cNvPr id="2054" name="Absolviert" descr="Absolviert"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7</xdr:row>
          <xdr:rowOff>133350</xdr:rowOff>
        </xdr:from>
        <xdr:to>
          <xdr:col>4</xdr:col>
          <xdr:colOff>152400</xdr:colOff>
          <xdr:row>9</xdr:row>
          <xdr:rowOff>57150</xdr:rowOff>
        </xdr:to>
        <xdr:sp macro="" textlink="">
          <xdr:nvSpPr>
            <xdr:cNvPr id="2055" name="Absolviert" descr="Absolviert"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8</xdr:row>
          <xdr:rowOff>133350</xdr:rowOff>
        </xdr:from>
        <xdr:to>
          <xdr:col>4</xdr:col>
          <xdr:colOff>152400</xdr:colOff>
          <xdr:row>10</xdr:row>
          <xdr:rowOff>57150</xdr:rowOff>
        </xdr:to>
        <xdr:sp macro="" textlink="">
          <xdr:nvSpPr>
            <xdr:cNvPr id="2056" name="Absolviert" descr="Absolviert"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133350</xdr:rowOff>
        </xdr:from>
        <xdr:to>
          <xdr:col>4</xdr:col>
          <xdr:colOff>152400</xdr:colOff>
          <xdr:row>11</xdr:row>
          <xdr:rowOff>57150</xdr:rowOff>
        </xdr:to>
        <xdr:sp macro="" textlink="">
          <xdr:nvSpPr>
            <xdr:cNvPr id="2057" name="Absolviert" descr="Absolviert"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10</xdr:row>
          <xdr:rowOff>133350</xdr:rowOff>
        </xdr:from>
        <xdr:to>
          <xdr:col>4</xdr:col>
          <xdr:colOff>152400</xdr:colOff>
          <xdr:row>12</xdr:row>
          <xdr:rowOff>57150</xdr:rowOff>
        </xdr:to>
        <xdr:sp macro="" textlink="">
          <xdr:nvSpPr>
            <xdr:cNvPr id="2058" name="Absolviert" descr="Absolviert"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11</xdr:row>
          <xdr:rowOff>133350</xdr:rowOff>
        </xdr:from>
        <xdr:to>
          <xdr:col>4</xdr:col>
          <xdr:colOff>152400</xdr:colOff>
          <xdr:row>13</xdr:row>
          <xdr:rowOff>57150</xdr:rowOff>
        </xdr:to>
        <xdr:sp macro="" textlink="">
          <xdr:nvSpPr>
            <xdr:cNvPr id="2059" name="Absolviert" descr="Absolviert"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12</xdr:row>
          <xdr:rowOff>133350</xdr:rowOff>
        </xdr:from>
        <xdr:to>
          <xdr:col>4</xdr:col>
          <xdr:colOff>152400</xdr:colOff>
          <xdr:row>14</xdr:row>
          <xdr:rowOff>57150</xdr:rowOff>
        </xdr:to>
        <xdr:sp macro="" textlink="">
          <xdr:nvSpPr>
            <xdr:cNvPr id="2060" name="Absolviert" descr="Absolviert"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13</xdr:row>
          <xdr:rowOff>123825</xdr:rowOff>
        </xdr:from>
        <xdr:to>
          <xdr:col>4</xdr:col>
          <xdr:colOff>152400</xdr:colOff>
          <xdr:row>15</xdr:row>
          <xdr:rowOff>47625</xdr:rowOff>
        </xdr:to>
        <xdr:sp macro="" textlink="">
          <xdr:nvSpPr>
            <xdr:cNvPr id="2061" name="Absolviert" descr="Absolviert"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14</xdr:row>
          <xdr:rowOff>152400</xdr:rowOff>
        </xdr:from>
        <xdr:to>
          <xdr:col>4</xdr:col>
          <xdr:colOff>152400</xdr:colOff>
          <xdr:row>16</xdr:row>
          <xdr:rowOff>57150</xdr:rowOff>
        </xdr:to>
        <xdr:sp macro="" textlink="">
          <xdr:nvSpPr>
            <xdr:cNvPr id="2062" name="Absolviert" descr="Absolviert"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15</xdr:row>
          <xdr:rowOff>152400</xdr:rowOff>
        </xdr:from>
        <xdr:to>
          <xdr:col>4</xdr:col>
          <xdr:colOff>152400</xdr:colOff>
          <xdr:row>17</xdr:row>
          <xdr:rowOff>57150</xdr:rowOff>
        </xdr:to>
        <xdr:sp macro="" textlink="">
          <xdr:nvSpPr>
            <xdr:cNvPr id="2063" name="Absolviert" descr="Absolviert"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16</xdr:row>
          <xdr:rowOff>133350</xdr:rowOff>
        </xdr:from>
        <xdr:to>
          <xdr:col>4</xdr:col>
          <xdr:colOff>152400</xdr:colOff>
          <xdr:row>18</xdr:row>
          <xdr:rowOff>57150</xdr:rowOff>
        </xdr:to>
        <xdr:sp macro="" textlink="">
          <xdr:nvSpPr>
            <xdr:cNvPr id="2064" name="Absolviert" descr="Absolviert"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17</xdr:row>
          <xdr:rowOff>133350</xdr:rowOff>
        </xdr:from>
        <xdr:to>
          <xdr:col>4</xdr:col>
          <xdr:colOff>152400</xdr:colOff>
          <xdr:row>19</xdr:row>
          <xdr:rowOff>57150</xdr:rowOff>
        </xdr:to>
        <xdr:sp macro="" textlink="">
          <xdr:nvSpPr>
            <xdr:cNvPr id="2065" name="Absolviert" descr="Absolviert"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18</xdr:row>
          <xdr:rowOff>133350</xdr:rowOff>
        </xdr:from>
        <xdr:to>
          <xdr:col>4</xdr:col>
          <xdr:colOff>142875</xdr:colOff>
          <xdr:row>20</xdr:row>
          <xdr:rowOff>57150</xdr:rowOff>
        </xdr:to>
        <xdr:sp macro="" textlink="">
          <xdr:nvSpPr>
            <xdr:cNvPr id="2066" name="Absolviert" descr="Absolviert"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19</xdr:row>
          <xdr:rowOff>133350</xdr:rowOff>
        </xdr:from>
        <xdr:to>
          <xdr:col>4</xdr:col>
          <xdr:colOff>142875</xdr:colOff>
          <xdr:row>21</xdr:row>
          <xdr:rowOff>47625</xdr:rowOff>
        </xdr:to>
        <xdr:sp macro="" textlink="">
          <xdr:nvSpPr>
            <xdr:cNvPr id="2067" name="Absolviert" descr="Absolviert"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20</xdr:row>
          <xdr:rowOff>133350</xdr:rowOff>
        </xdr:from>
        <xdr:to>
          <xdr:col>4</xdr:col>
          <xdr:colOff>142875</xdr:colOff>
          <xdr:row>22</xdr:row>
          <xdr:rowOff>47625</xdr:rowOff>
        </xdr:to>
        <xdr:sp macro="" textlink="">
          <xdr:nvSpPr>
            <xdr:cNvPr id="2068" name="Absolviert" descr="Absolviert"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21</xdr:row>
          <xdr:rowOff>142875</xdr:rowOff>
        </xdr:from>
        <xdr:to>
          <xdr:col>4</xdr:col>
          <xdr:colOff>142875</xdr:colOff>
          <xdr:row>23</xdr:row>
          <xdr:rowOff>57150</xdr:rowOff>
        </xdr:to>
        <xdr:sp macro="" textlink="">
          <xdr:nvSpPr>
            <xdr:cNvPr id="2069" name="Absolviert" descr="Absolviert"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22</xdr:row>
          <xdr:rowOff>133350</xdr:rowOff>
        </xdr:from>
        <xdr:to>
          <xdr:col>4</xdr:col>
          <xdr:colOff>142875</xdr:colOff>
          <xdr:row>24</xdr:row>
          <xdr:rowOff>38100</xdr:rowOff>
        </xdr:to>
        <xdr:sp macro="" textlink="">
          <xdr:nvSpPr>
            <xdr:cNvPr id="2070" name="Absolviert" descr="Absolviert"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23</xdr:row>
          <xdr:rowOff>142875</xdr:rowOff>
        </xdr:from>
        <xdr:to>
          <xdr:col>4</xdr:col>
          <xdr:colOff>142875</xdr:colOff>
          <xdr:row>25</xdr:row>
          <xdr:rowOff>57150</xdr:rowOff>
        </xdr:to>
        <xdr:sp macro="" textlink="">
          <xdr:nvSpPr>
            <xdr:cNvPr id="2071" name="Absolviert" descr="Absolviert"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24</xdr:row>
          <xdr:rowOff>142875</xdr:rowOff>
        </xdr:from>
        <xdr:to>
          <xdr:col>4</xdr:col>
          <xdr:colOff>142875</xdr:colOff>
          <xdr:row>26</xdr:row>
          <xdr:rowOff>57150</xdr:rowOff>
        </xdr:to>
        <xdr:sp macro="" textlink="">
          <xdr:nvSpPr>
            <xdr:cNvPr id="2072" name="Absolviert" descr="Absolviert"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19049</xdr:colOff>
      <xdr:row>37</xdr:row>
      <xdr:rowOff>190499</xdr:rowOff>
    </xdr:from>
    <xdr:to>
      <xdr:col>1</xdr:col>
      <xdr:colOff>4238624</xdr:colOff>
      <xdr:row>53</xdr:row>
      <xdr:rowOff>22499</xdr:rowOff>
    </xdr:to>
    <xdr:graphicFrame macro="">
      <xdr:nvGraphicFramePr>
        <xdr:cNvPr id="2" name="Chart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9524</xdr:colOff>
      <xdr:row>38</xdr:row>
      <xdr:rowOff>0</xdr:rowOff>
    </xdr:from>
    <xdr:to>
      <xdr:col>4</xdr:col>
      <xdr:colOff>4343399</xdr:colOff>
      <xdr:row>53</xdr:row>
      <xdr:rowOff>22500</xdr:rowOff>
    </xdr:to>
    <xdr:graphicFrame macro="">
      <xdr:nvGraphicFramePr>
        <xdr:cNvPr id="3" name="Chart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17D00-668A-48CF-BB6E-3FB3CB15A781}">
  <dimension ref="A2:K38"/>
  <sheetViews>
    <sheetView tabSelected="1" workbookViewId="0">
      <selection activeCell="D3" sqref="D3"/>
    </sheetView>
  </sheetViews>
  <sheetFormatPr baseColWidth="10" defaultColWidth="9" defaultRowHeight="15" x14ac:dyDescent="0.25"/>
  <cols>
    <col min="1" max="1" width="9" style="34"/>
    <col min="2" max="2" width="77.7109375" style="34" bestFit="1" customWidth="1"/>
    <col min="3" max="3" width="9" style="34" hidden="1" customWidth="1"/>
    <col min="4" max="4" width="4.7109375" style="34" customWidth="1"/>
    <col min="5" max="5" width="9" style="34"/>
    <col min="6" max="6" width="49.5703125" style="34" bestFit="1" customWidth="1"/>
    <col min="7" max="16384" width="9" style="34"/>
  </cols>
  <sheetData>
    <row r="2" spans="2:7" ht="15.75" thickBot="1" x14ac:dyDescent="0.3"/>
    <row r="3" spans="2:7" x14ac:dyDescent="0.25">
      <c r="B3" s="78" t="s">
        <v>30</v>
      </c>
      <c r="C3" s="35" t="b">
        <v>0</v>
      </c>
      <c r="D3" s="38"/>
      <c r="F3" s="94" t="s">
        <v>11</v>
      </c>
      <c r="G3" s="95"/>
    </row>
    <row r="4" spans="2:7" ht="15.75" thickBot="1" x14ac:dyDescent="0.3">
      <c r="B4" s="77" t="s">
        <v>31</v>
      </c>
      <c r="C4" s="36" t="b">
        <v>0</v>
      </c>
      <c r="D4" s="39"/>
      <c r="F4" s="96"/>
      <c r="G4" s="97"/>
    </row>
    <row r="5" spans="2:7" ht="14.25" customHeight="1" x14ac:dyDescent="0.25">
      <c r="B5" s="77" t="s">
        <v>32</v>
      </c>
      <c r="C5" s="36" t="b">
        <v>0</v>
      </c>
      <c r="D5" s="39"/>
      <c r="F5" s="100" t="s">
        <v>23</v>
      </c>
      <c r="G5" s="101"/>
    </row>
    <row r="6" spans="2:7" x14ac:dyDescent="0.25">
      <c r="B6" s="77" t="s">
        <v>33</v>
      </c>
      <c r="C6" s="36" t="b">
        <v>0</v>
      </c>
      <c r="D6" s="39"/>
      <c r="F6" s="102"/>
      <c r="G6" s="103"/>
    </row>
    <row r="7" spans="2:7" x14ac:dyDescent="0.25">
      <c r="B7" s="77" t="s">
        <v>34</v>
      </c>
      <c r="C7" s="36" t="b">
        <v>0</v>
      </c>
      <c r="D7" s="39"/>
      <c r="F7" s="102"/>
      <c r="G7" s="103"/>
    </row>
    <row r="8" spans="2:7" x14ac:dyDescent="0.25">
      <c r="B8" s="77" t="s">
        <v>35</v>
      </c>
      <c r="C8" s="36" t="b">
        <v>0</v>
      </c>
      <c r="D8" s="39"/>
      <c r="F8" s="102"/>
      <c r="G8" s="103"/>
    </row>
    <row r="9" spans="2:7" x14ac:dyDescent="0.25">
      <c r="B9" s="77" t="s">
        <v>36</v>
      </c>
      <c r="C9" s="36" t="b">
        <v>0</v>
      </c>
      <c r="D9" s="39"/>
      <c r="F9" s="102"/>
      <c r="G9" s="103"/>
    </row>
    <row r="10" spans="2:7" x14ac:dyDescent="0.25">
      <c r="B10" s="77" t="s">
        <v>37</v>
      </c>
      <c r="C10" s="36" t="b">
        <v>0</v>
      </c>
      <c r="D10" s="39"/>
      <c r="F10" s="102"/>
      <c r="G10" s="103"/>
    </row>
    <row r="11" spans="2:7" x14ac:dyDescent="0.25">
      <c r="B11" s="77" t="s">
        <v>38</v>
      </c>
      <c r="C11" s="36" t="b">
        <v>0</v>
      </c>
      <c r="D11" s="39"/>
      <c r="F11" s="102"/>
      <c r="G11" s="103"/>
    </row>
    <row r="12" spans="2:7" x14ac:dyDescent="0.25">
      <c r="B12" s="77" t="s">
        <v>39</v>
      </c>
      <c r="C12" s="36" t="b">
        <v>0</v>
      </c>
      <c r="D12" s="39"/>
      <c r="F12" s="102"/>
      <c r="G12" s="103"/>
    </row>
    <row r="13" spans="2:7" x14ac:dyDescent="0.25">
      <c r="B13" s="77" t="s">
        <v>40</v>
      </c>
      <c r="C13" s="36" t="b">
        <v>0</v>
      </c>
      <c r="D13" s="39"/>
      <c r="F13" s="102"/>
      <c r="G13" s="103"/>
    </row>
    <row r="14" spans="2:7" x14ac:dyDescent="0.25">
      <c r="B14" s="77" t="s">
        <v>41</v>
      </c>
      <c r="C14" s="36" t="b">
        <v>0</v>
      </c>
      <c r="D14" s="39"/>
      <c r="F14" s="102"/>
      <c r="G14" s="103"/>
    </row>
    <row r="15" spans="2:7" x14ac:dyDescent="0.25">
      <c r="B15" s="77" t="s">
        <v>42</v>
      </c>
      <c r="C15" s="36" t="b">
        <v>0</v>
      </c>
      <c r="D15" s="39"/>
      <c r="F15" s="102"/>
      <c r="G15" s="103"/>
    </row>
    <row r="16" spans="2:7" ht="15.75" customHeight="1" x14ac:dyDescent="0.25">
      <c r="B16" s="79" t="s">
        <v>43</v>
      </c>
      <c r="C16" s="37" t="b">
        <v>0</v>
      </c>
      <c r="D16" s="40"/>
      <c r="F16" s="102"/>
      <c r="G16" s="103"/>
    </row>
    <row r="17" spans="1:11" x14ac:dyDescent="0.25">
      <c r="B17" s="77" t="s">
        <v>44</v>
      </c>
      <c r="C17" s="36" t="b">
        <v>0</v>
      </c>
      <c r="D17" s="39"/>
      <c r="F17" s="102"/>
      <c r="G17" s="103"/>
    </row>
    <row r="18" spans="1:11" x14ac:dyDescent="0.25">
      <c r="B18" s="77" t="s">
        <v>53</v>
      </c>
      <c r="C18" s="36" t="b">
        <v>0</v>
      </c>
      <c r="D18" s="39"/>
      <c r="F18" s="102"/>
      <c r="G18" s="103"/>
    </row>
    <row r="19" spans="1:11" x14ac:dyDescent="0.25">
      <c r="B19" s="77" t="s">
        <v>45</v>
      </c>
      <c r="C19" s="36" t="b">
        <v>0</v>
      </c>
      <c r="D19" s="39"/>
      <c r="F19" s="102"/>
      <c r="G19" s="103"/>
    </row>
    <row r="20" spans="1:11" x14ac:dyDescent="0.25">
      <c r="B20" s="77" t="s">
        <v>46</v>
      </c>
      <c r="C20" s="36" t="b">
        <v>0</v>
      </c>
      <c r="D20" s="39"/>
      <c r="F20" s="102"/>
      <c r="G20" s="103"/>
    </row>
    <row r="21" spans="1:11" ht="15.75" thickBot="1" x14ac:dyDescent="0.3">
      <c r="B21" s="77" t="s">
        <v>47</v>
      </c>
      <c r="C21" s="36" t="b">
        <v>0</v>
      </c>
      <c r="D21" s="39"/>
      <c r="F21" s="104"/>
      <c r="G21" s="105"/>
    </row>
    <row r="22" spans="1:11" x14ac:dyDescent="0.25">
      <c r="B22" s="77" t="s">
        <v>48</v>
      </c>
      <c r="C22" s="36" t="b">
        <v>0</v>
      </c>
      <c r="D22" s="39"/>
    </row>
    <row r="23" spans="1:11" x14ac:dyDescent="0.25">
      <c r="B23" s="77" t="s">
        <v>49</v>
      </c>
      <c r="C23" s="36" t="b">
        <v>0</v>
      </c>
      <c r="D23" s="39"/>
      <c r="F23" s="98" t="s">
        <v>91</v>
      </c>
      <c r="G23" s="98"/>
    </row>
    <row r="24" spans="1:11" x14ac:dyDescent="0.25">
      <c r="B24" s="77" t="s">
        <v>50</v>
      </c>
      <c r="C24" s="36" t="b">
        <v>0</v>
      </c>
      <c r="D24" s="39"/>
      <c r="K24" s="89"/>
    </row>
    <row r="25" spans="1:11" x14ac:dyDescent="0.25">
      <c r="B25" s="77" t="s">
        <v>51</v>
      </c>
      <c r="C25" s="36" t="b">
        <v>0</v>
      </c>
      <c r="D25" s="39"/>
    </row>
    <row r="26" spans="1:11" ht="15.75" thickBot="1" x14ac:dyDescent="0.3">
      <c r="B26" s="93" t="s">
        <v>52</v>
      </c>
      <c r="C26" s="91" t="b">
        <v>0</v>
      </c>
      <c r="D26" s="92"/>
    </row>
    <row r="29" spans="1:11" ht="18.75" customHeight="1" x14ac:dyDescent="0.35">
      <c r="A29" s="99"/>
      <c r="B29" s="99"/>
      <c r="C29" s="99"/>
      <c r="D29" s="99"/>
    </row>
    <row r="31" spans="1:11" ht="15.75" thickBot="1" x14ac:dyDescent="0.3"/>
    <row r="32" spans="1:11" x14ac:dyDescent="0.25">
      <c r="B32" s="71" t="s">
        <v>12</v>
      </c>
      <c r="C32"/>
    </row>
    <row r="33" spans="2:3" x14ac:dyDescent="0.25">
      <c r="B33" s="90" t="s">
        <v>82</v>
      </c>
      <c r="C33"/>
    </row>
    <row r="34" spans="2:3" x14ac:dyDescent="0.25">
      <c r="B34" s="90" t="s">
        <v>83</v>
      </c>
      <c r="C34"/>
    </row>
    <row r="35" spans="2:3" x14ac:dyDescent="0.25">
      <c r="B35" s="90" t="s">
        <v>84</v>
      </c>
      <c r="C35"/>
    </row>
    <row r="36" spans="2:3" x14ac:dyDescent="0.25">
      <c r="B36" s="90" t="s">
        <v>85</v>
      </c>
      <c r="C36"/>
    </row>
    <row r="37" spans="2:3" x14ac:dyDescent="0.25">
      <c r="B37" s="90" t="s">
        <v>86</v>
      </c>
      <c r="C37"/>
    </row>
    <row r="38" spans="2:3" ht="15.75" thickBot="1" x14ac:dyDescent="0.3">
      <c r="B38" s="73" t="s">
        <v>87</v>
      </c>
      <c r="C38"/>
    </row>
  </sheetData>
  <sheetProtection algorithmName="SHA-512" hashValue="ZTXFl+aMNsdRvaoBYvptVa4LL7xB2O+i88Ymr/sK8vuaKJls5W5bGzzbNLrB9qw9HxsVR+tdAOmKvoOuOcYwLA==" saltValue="bkf+e/TcwMG33nQg4sfKaw==" spinCount="100000" sheet="1" selectLockedCells="1"/>
  <mergeCells count="4">
    <mergeCell ref="F3:G4"/>
    <mergeCell ref="F23:G23"/>
    <mergeCell ref="A29:D29"/>
    <mergeCell ref="F5:G21"/>
  </mergeCells>
  <pageMargins left="0.7" right="0.7" top="0.75" bottom="0.75" header="0.3" footer="0.3"/>
  <pageSetup paperSize="9" orientation="portrait"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Absolviert">
              <controlPr defaultSize="0" autoFill="0" autoLine="0" autoPict="0" altText="Absolviert">
                <anchor moveWithCells="1">
                  <from>
                    <xdr:col>3</xdr:col>
                    <xdr:colOff>66675</xdr:colOff>
                    <xdr:row>1</xdr:row>
                    <xdr:rowOff>142875</xdr:rowOff>
                  </from>
                  <to>
                    <xdr:col>4</xdr:col>
                    <xdr:colOff>152400</xdr:colOff>
                    <xdr:row>3</xdr:row>
                    <xdr:rowOff>57150</xdr:rowOff>
                  </to>
                </anchor>
              </controlPr>
            </control>
          </mc:Choice>
        </mc:AlternateContent>
        <mc:AlternateContent xmlns:mc="http://schemas.openxmlformats.org/markup-compatibility/2006">
          <mc:Choice Requires="x14">
            <control shapeId="2050" r:id="rId5" name="Check Box 2">
              <controlPr defaultSize="0" autoFill="0" autoLine="0" autoPict="0" altText="Absolviert">
                <anchor moveWithCells="1">
                  <from>
                    <xdr:col>3</xdr:col>
                    <xdr:colOff>66675</xdr:colOff>
                    <xdr:row>2</xdr:row>
                    <xdr:rowOff>133350</xdr:rowOff>
                  </from>
                  <to>
                    <xdr:col>4</xdr:col>
                    <xdr:colOff>152400</xdr:colOff>
                    <xdr:row>4</xdr:row>
                    <xdr:rowOff>47625</xdr:rowOff>
                  </to>
                </anchor>
              </controlPr>
            </control>
          </mc:Choice>
        </mc:AlternateContent>
        <mc:AlternateContent xmlns:mc="http://schemas.openxmlformats.org/markup-compatibility/2006">
          <mc:Choice Requires="x14">
            <control shapeId="2051" r:id="rId6" name="Check Box 3">
              <controlPr defaultSize="0" autoFill="0" autoLine="0" autoPict="0" altText="Absolviert">
                <anchor moveWithCells="1">
                  <from>
                    <xdr:col>3</xdr:col>
                    <xdr:colOff>66675</xdr:colOff>
                    <xdr:row>3</xdr:row>
                    <xdr:rowOff>123825</xdr:rowOff>
                  </from>
                  <to>
                    <xdr:col>4</xdr:col>
                    <xdr:colOff>152400</xdr:colOff>
                    <xdr:row>5</xdr:row>
                    <xdr:rowOff>38100</xdr:rowOff>
                  </to>
                </anchor>
              </controlPr>
            </control>
          </mc:Choice>
        </mc:AlternateContent>
        <mc:AlternateContent xmlns:mc="http://schemas.openxmlformats.org/markup-compatibility/2006">
          <mc:Choice Requires="x14">
            <control shapeId="2052" r:id="rId7" name="Check Box 4">
              <controlPr defaultSize="0" autoFill="0" autoLine="0" autoPict="0" altText="Absolviert">
                <anchor moveWithCells="1">
                  <from>
                    <xdr:col>3</xdr:col>
                    <xdr:colOff>66675</xdr:colOff>
                    <xdr:row>4</xdr:row>
                    <xdr:rowOff>133350</xdr:rowOff>
                  </from>
                  <to>
                    <xdr:col>4</xdr:col>
                    <xdr:colOff>152400</xdr:colOff>
                    <xdr:row>6</xdr:row>
                    <xdr:rowOff>57150</xdr:rowOff>
                  </to>
                </anchor>
              </controlPr>
            </control>
          </mc:Choice>
        </mc:AlternateContent>
        <mc:AlternateContent xmlns:mc="http://schemas.openxmlformats.org/markup-compatibility/2006">
          <mc:Choice Requires="x14">
            <control shapeId="2053" r:id="rId8" name="Check Box 5">
              <controlPr defaultSize="0" autoFill="0" autoLine="0" autoPict="0" altText="Absolviert">
                <anchor moveWithCells="1">
                  <from>
                    <xdr:col>3</xdr:col>
                    <xdr:colOff>66675</xdr:colOff>
                    <xdr:row>5</xdr:row>
                    <xdr:rowOff>133350</xdr:rowOff>
                  </from>
                  <to>
                    <xdr:col>4</xdr:col>
                    <xdr:colOff>152400</xdr:colOff>
                    <xdr:row>7</xdr:row>
                    <xdr:rowOff>57150</xdr:rowOff>
                  </to>
                </anchor>
              </controlPr>
            </control>
          </mc:Choice>
        </mc:AlternateContent>
        <mc:AlternateContent xmlns:mc="http://schemas.openxmlformats.org/markup-compatibility/2006">
          <mc:Choice Requires="x14">
            <control shapeId="2054" r:id="rId9" name="Check Box 6">
              <controlPr defaultSize="0" autoFill="0" autoLine="0" autoPict="0" altText="Absolviert">
                <anchor moveWithCells="1">
                  <from>
                    <xdr:col>3</xdr:col>
                    <xdr:colOff>66675</xdr:colOff>
                    <xdr:row>6</xdr:row>
                    <xdr:rowOff>133350</xdr:rowOff>
                  </from>
                  <to>
                    <xdr:col>4</xdr:col>
                    <xdr:colOff>152400</xdr:colOff>
                    <xdr:row>8</xdr:row>
                    <xdr:rowOff>57150</xdr:rowOff>
                  </to>
                </anchor>
              </controlPr>
            </control>
          </mc:Choice>
        </mc:AlternateContent>
        <mc:AlternateContent xmlns:mc="http://schemas.openxmlformats.org/markup-compatibility/2006">
          <mc:Choice Requires="x14">
            <control shapeId="2055" r:id="rId10" name="Check Box 7">
              <controlPr defaultSize="0" autoFill="0" autoLine="0" autoPict="0" altText="Absolviert">
                <anchor moveWithCells="1">
                  <from>
                    <xdr:col>3</xdr:col>
                    <xdr:colOff>66675</xdr:colOff>
                    <xdr:row>7</xdr:row>
                    <xdr:rowOff>133350</xdr:rowOff>
                  </from>
                  <to>
                    <xdr:col>4</xdr:col>
                    <xdr:colOff>152400</xdr:colOff>
                    <xdr:row>9</xdr:row>
                    <xdr:rowOff>57150</xdr:rowOff>
                  </to>
                </anchor>
              </controlPr>
            </control>
          </mc:Choice>
        </mc:AlternateContent>
        <mc:AlternateContent xmlns:mc="http://schemas.openxmlformats.org/markup-compatibility/2006">
          <mc:Choice Requires="x14">
            <control shapeId="2056" r:id="rId11" name="Check Box 8">
              <controlPr defaultSize="0" autoFill="0" autoLine="0" autoPict="0" altText="Absolviert">
                <anchor moveWithCells="1">
                  <from>
                    <xdr:col>3</xdr:col>
                    <xdr:colOff>66675</xdr:colOff>
                    <xdr:row>8</xdr:row>
                    <xdr:rowOff>133350</xdr:rowOff>
                  </from>
                  <to>
                    <xdr:col>4</xdr:col>
                    <xdr:colOff>152400</xdr:colOff>
                    <xdr:row>10</xdr:row>
                    <xdr:rowOff>57150</xdr:rowOff>
                  </to>
                </anchor>
              </controlPr>
            </control>
          </mc:Choice>
        </mc:AlternateContent>
        <mc:AlternateContent xmlns:mc="http://schemas.openxmlformats.org/markup-compatibility/2006">
          <mc:Choice Requires="x14">
            <control shapeId="2057" r:id="rId12" name="Check Box 9">
              <controlPr defaultSize="0" autoFill="0" autoLine="0" autoPict="0" altText="Absolviert">
                <anchor moveWithCells="1">
                  <from>
                    <xdr:col>3</xdr:col>
                    <xdr:colOff>66675</xdr:colOff>
                    <xdr:row>9</xdr:row>
                    <xdr:rowOff>133350</xdr:rowOff>
                  </from>
                  <to>
                    <xdr:col>4</xdr:col>
                    <xdr:colOff>152400</xdr:colOff>
                    <xdr:row>11</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ltText="Absolviert">
                <anchor moveWithCells="1">
                  <from>
                    <xdr:col>3</xdr:col>
                    <xdr:colOff>66675</xdr:colOff>
                    <xdr:row>10</xdr:row>
                    <xdr:rowOff>133350</xdr:rowOff>
                  </from>
                  <to>
                    <xdr:col>4</xdr:col>
                    <xdr:colOff>152400</xdr:colOff>
                    <xdr:row>12</xdr:row>
                    <xdr:rowOff>57150</xdr:rowOff>
                  </to>
                </anchor>
              </controlPr>
            </control>
          </mc:Choice>
        </mc:AlternateContent>
        <mc:AlternateContent xmlns:mc="http://schemas.openxmlformats.org/markup-compatibility/2006">
          <mc:Choice Requires="x14">
            <control shapeId="2059" r:id="rId14" name="Check Box 11">
              <controlPr defaultSize="0" autoFill="0" autoLine="0" autoPict="0" altText="Absolviert">
                <anchor moveWithCells="1">
                  <from>
                    <xdr:col>3</xdr:col>
                    <xdr:colOff>66675</xdr:colOff>
                    <xdr:row>11</xdr:row>
                    <xdr:rowOff>133350</xdr:rowOff>
                  </from>
                  <to>
                    <xdr:col>4</xdr:col>
                    <xdr:colOff>152400</xdr:colOff>
                    <xdr:row>13</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ltText="Absolviert">
                <anchor moveWithCells="1">
                  <from>
                    <xdr:col>3</xdr:col>
                    <xdr:colOff>66675</xdr:colOff>
                    <xdr:row>12</xdr:row>
                    <xdr:rowOff>133350</xdr:rowOff>
                  </from>
                  <to>
                    <xdr:col>4</xdr:col>
                    <xdr:colOff>152400</xdr:colOff>
                    <xdr:row>14</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ltText="Absolviert">
                <anchor moveWithCells="1">
                  <from>
                    <xdr:col>3</xdr:col>
                    <xdr:colOff>66675</xdr:colOff>
                    <xdr:row>13</xdr:row>
                    <xdr:rowOff>123825</xdr:rowOff>
                  </from>
                  <to>
                    <xdr:col>4</xdr:col>
                    <xdr:colOff>152400</xdr:colOff>
                    <xdr:row>15</xdr:row>
                    <xdr:rowOff>47625</xdr:rowOff>
                  </to>
                </anchor>
              </controlPr>
            </control>
          </mc:Choice>
        </mc:AlternateContent>
        <mc:AlternateContent xmlns:mc="http://schemas.openxmlformats.org/markup-compatibility/2006">
          <mc:Choice Requires="x14">
            <control shapeId="2062" r:id="rId17" name="Check Box 14">
              <controlPr defaultSize="0" autoFill="0" autoLine="0" autoPict="0" altText="Absolviert">
                <anchor moveWithCells="1">
                  <from>
                    <xdr:col>3</xdr:col>
                    <xdr:colOff>66675</xdr:colOff>
                    <xdr:row>14</xdr:row>
                    <xdr:rowOff>152400</xdr:rowOff>
                  </from>
                  <to>
                    <xdr:col>4</xdr:col>
                    <xdr:colOff>152400</xdr:colOff>
                    <xdr:row>16</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ltText="Absolviert">
                <anchor moveWithCells="1">
                  <from>
                    <xdr:col>3</xdr:col>
                    <xdr:colOff>66675</xdr:colOff>
                    <xdr:row>15</xdr:row>
                    <xdr:rowOff>152400</xdr:rowOff>
                  </from>
                  <to>
                    <xdr:col>4</xdr:col>
                    <xdr:colOff>152400</xdr:colOff>
                    <xdr:row>17</xdr:row>
                    <xdr:rowOff>57150</xdr:rowOff>
                  </to>
                </anchor>
              </controlPr>
            </control>
          </mc:Choice>
        </mc:AlternateContent>
        <mc:AlternateContent xmlns:mc="http://schemas.openxmlformats.org/markup-compatibility/2006">
          <mc:Choice Requires="x14">
            <control shapeId="2064" r:id="rId19" name="Check Box 16">
              <controlPr defaultSize="0" autoFill="0" autoLine="0" autoPict="0" altText="Absolviert">
                <anchor moveWithCells="1">
                  <from>
                    <xdr:col>3</xdr:col>
                    <xdr:colOff>66675</xdr:colOff>
                    <xdr:row>16</xdr:row>
                    <xdr:rowOff>133350</xdr:rowOff>
                  </from>
                  <to>
                    <xdr:col>4</xdr:col>
                    <xdr:colOff>152400</xdr:colOff>
                    <xdr:row>18</xdr:row>
                    <xdr:rowOff>57150</xdr:rowOff>
                  </to>
                </anchor>
              </controlPr>
            </control>
          </mc:Choice>
        </mc:AlternateContent>
        <mc:AlternateContent xmlns:mc="http://schemas.openxmlformats.org/markup-compatibility/2006">
          <mc:Choice Requires="x14">
            <control shapeId="2065" r:id="rId20" name="Check Box 17">
              <controlPr defaultSize="0" autoFill="0" autoLine="0" autoPict="0" altText="Absolviert">
                <anchor moveWithCells="1">
                  <from>
                    <xdr:col>3</xdr:col>
                    <xdr:colOff>66675</xdr:colOff>
                    <xdr:row>17</xdr:row>
                    <xdr:rowOff>133350</xdr:rowOff>
                  </from>
                  <to>
                    <xdr:col>4</xdr:col>
                    <xdr:colOff>152400</xdr:colOff>
                    <xdr:row>19</xdr:row>
                    <xdr:rowOff>57150</xdr:rowOff>
                  </to>
                </anchor>
              </controlPr>
            </control>
          </mc:Choice>
        </mc:AlternateContent>
        <mc:AlternateContent xmlns:mc="http://schemas.openxmlformats.org/markup-compatibility/2006">
          <mc:Choice Requires="x14">
            <control shapeId="2066" r:id="rId21" name="Check Box 18">
              <controlPr defaultSize="0" autoFill="0" autoLine="0" autoPict="0" altText="Absolviert">
                <anchor moveWithCells="1">
                  <from>
                    <xdr:col>3</xdr:col>
                    <xdr:colOff>57150</xdr:colOff>
                    <xdr:row>18</xdr:row>
                    <xdr:rowOff>133350</xdr:rowOff>
                  </from>
                  <to>
                    <xdr:col>4</xdr:col>
                    <xdr:colOff>142875</xdr:colOff>
                    <xdr:row>20</xdr:row>
                    <xdr:rowOff>57150</xdr:rowOff>
                  </to>
                </anchor>
              </controlPr>
            </control>
          </mc:Choice>
        </mc:AlternateContent>
        <mc:AlternateContent xmlns:mc="http://schemas.openxmlformats.org/markup-compatibility/2006">
          <mc:Choice Requires="x14">
            <control shapeId="2067" r:id="rId22" name="Check Box 19">
              <controlPr defaultSize="0" autoFill="0" autoLine="0" autoPict="0" altText="Absolviert">
                <anchor moveWithCells="1">
                  <from>
                    <xdr:col>3</xdr:col>
                    <xdr:colOff>57150</xdr:colOff>
                    <xdr:row>19</xdr:row>
                    <xdr:rowOff>133350</xdr:rowOff>
                  </from>
                  <to>
                    <xdr:col>4</xdr:col>
                    <xdr:colOff>142875</xdr:colOff>
                    <xdr:row>21</xdr:row>
                    <xdr:rowOff>47625</xdr:rowOff>
                  </to>
                </anchor>
              </controlPr>
            </control>
          </mc:Choice>
        </mc:AlternateContent>
        <mc:AlternateContent xmlns:mc="http://schemas.openxmlformats.org/markup-compatibility/2006">
          <mc:Choice Requires="x14">
            <control shapeId="2068" r:id="rId23" name="Check Box 20">
              <controlPr defaultSize="0" autoFill="0" autoLine="0" autoPict="0" altText="Absolviert">
                <anchor moveWithCells="1">
                  <from>
                    <xdr:col>3</xdr:col>
                    <xdr:colOff>57150</xdr:colOff>
                    <xdr:row>20</xdr:row>
                    <xdr:rowOff>133350</xdr:rowOff>
                  </from>
                  <to>
                    <xdr:col>4</xdr:col>
                    <xdr:colOff>142875</xdr:colOff>
                    <xdr:row>22</xdr:row>
                    <xdr:rowOff>47625</xdr:rowOff>
                  </to>
                </anchor>
              </controlPr>
            </control>
          </mc:Choice>
        </mc:AlternateContent>
        <mc:AlternateContent xmlns:mc="http://schemas.openxmlformats.org/markup-compatibility/2006">
          <mc:Choice Requires="x14">
            <control shapeId="2069" r:id="rId24" name="Check Box 21">
              <controlPr defaultSize="0" autoFill="0" autoLine="0" autoPict="0" altText="Absolviert">
                <anchor moveWithCells="1">
                  <from>
                    <xdr:col>3</xdr:col>
                    <xdr:colOff>57150</xdr:colOff>
                    <xdr:row>21</xdr:row>
                    <xdr:rowOff>142875</xdr:rowOff>
                  </from>
                  <to>
                    <xdr:col>4</xdr:col>
                    <xdr:colOff>142875</xdr:colOff>
                    <xdr:row>23</xdr:row>
                    <xdr:rowOff>57150</xdr:rowOff>
                  </to>
                </anchor>
              </controlPr>
            </control>
          </mc:Choice>
        </mc:AlternateContent>
        <mc:AlternateContent xmlns:mc="http://schemas.openxmlformats.org/markup-compatibility/2006">
          <mc:Choice Requires="x14">
            <control shapeId="2070" r:id="rId25" name="Check Box 22">
              <controlPr defaultSize="0" autoFill="0" autoLine="0" autoPict="0" altText="Absolviert">
                <anchor moveWithCells="1">
                  <from>
                    <xdr:col>3</xdr:col>
                    <xdr:colOff>57150</xdr:colOff>
                    <xdr:row>22</xdr:row>
                    <xdr:rowOff>133350</xdr:rowOff>
                  </from>
                  <to>
                    <xdr:col>4</xdr:col>
                    <xdr:colOff>142875</xdr:colOff>
                    <xdr:row>24</xdr:row>
                    <xdr:rowOff>38100</xdr:rowOff>
                  </to>
                </anchor>
              </controlPr>
            </control>
          </mc:Choice>
        </mc:AlternateContent>
        <mc:AlternateContent xmlns:mc="http://schemas.openxmlformats.org/markup-compatibility/2006">
          <mc:Choice Requires="x14">
            <control shapeId="2071" r:id="rId26" name="Check Box 23">
              <controlPr defaultSize="0" autoFill="0" autoLine="0" autoPict="0" altText="Absolviert">
                <anchor moveWithCells="1">
                  <from>
                    <xdr:col>3</xdr:col>
                    <xdr:colOff>57150</xdr:colOff>
                    <xdr:row>23</xdr:row>
                    <xdr:rowOff>142875</xdr:rowOff>
                  </from>
                  <to>
                    <xdr:col>4</xdr:col>
                    <xdr:colOff>142875</xdr:colOff>
                    <xdr:row>25</xdr:row>
                    <xdr:rowOff>57150</xdr:rowOff>
                  </to>
                </anchor>
              </controlPr>
            </control>
          </mc:Choice>
        </mc:AlternateContent>
        <mc:AlternateContent xmlns:mc="http://schemas.openxmlformats.org/markup-compatibility/2006">
          <mc:Choice Requires="x14">
            <control shapeId="2072" r:id="rId27" name="Check Box 24">
              <controlPr defaultSize="0" autoFill="0" autoLine="0" autoPict="0" altText="Absolviert">
                <anchor moveWithCells="1">
                  <from>
                    <xdr:col>3</xdr:col>
                    <xdr:colOff>57150</xdr:colOff>
                    <xdr:row>24</xdr:row>
                    <xdr:rowOff>142875</xdr:rowOff>
                  </from>
                  <to>
                    <xdr:col>4</xdr:col>
                    <xdr:colOff>142875</xdr:colOff>
                    <xdr:row>26</xdr:row>
                    <xdr:rowOff>57150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FF6AC-CA70-43EE-8862-AB2D72831270}">
  <sheetPr>
    <tabColor rgb="FFFF0000"/>
  </sheetPr>
  <dimension ref="A1:W87"/>
  <sheetViews>
    <sheetView topLeftCell="D16" workbookViewId="0">
      <selection activeCell="Q51" sqref="Q51"/>
    </sheetView>
  </sheetViews>
  <sheetFormatPr baseColWidth="10" defaultColWidth="9" defaultRowHeight="15" x14ac:dyDescent="0.25"/>
  <cols>
    <col min="2" max="2" width="42.42578125" customWidth="1"/>
    <col min="3" max="3" width="4" bestFit="1" customWidth="1"/>
    <col min="5" max="5" width="3" customWidth="1"/>
    <col min="6" max="6" width="30.42578125" customWidth="1"/>
    <col min="7" max="7" width="5" bestFit="1" customWidth="1"/>
    <col min="8" max="8" width="3.140625" customWidth="1"/>
    <col min="9" max="9" width="41.42578125" customWidth="1"/>
    <col min="10" max="10" width="4" bestFit="1" customWidth="1"/>
    <col min="12" max="12" width="51.85546875" bestFit="1" customWidth="1"/>
    <col min="13" max="13" width="4" bestFit="1" customWidth="1"/>
    <col min="14" max="14" width="3.5703125" customWidth="1"/>
    <col min="15" max="15" width="36" customWidth="1"/>
    <col min="16" max="16" width="4" bestFit="1" customWidth="1"/>
    <col min="18" max="18" width="57.42578125" bestFit="1" customWidth="1"/>
    <col min="19" max="19" width="3.5703125" bestFit="1" customWidth="1"/>
    <col min="20" max="20" width="4.42578125" customWidth="1"/>
    <col min="21" max="21" width="13.42578125" customWidth="1"/>
    <col min="22" max="22" width="6.5703125" customWidth="1"/>
  </cols>
  <sheetData>
    <row r="1" spans="1:23" ht="30" customHeight="1" thickBot="1" x14ac:dyDescent="0.3">
      <c r="B1" s="2" t="s">
        <v>0</v>
      </c>
      <c r="C1" s="3"/>
      <c r="D1" s="3" t="s">
        <v>1</v>
      </c>
      <c r="E1" s="3"/>
      <c r="F1" s="3" t="s">
        <v>2</v>
      </c>
      <c r="G1" s="3"/>
      <c r="H1" s="3"/>
      <c r="I1" s="3" t="s">
        <v>3</v>
      </c>
      <c r="J1" s="4"/>
      <c r="Q1" s="10"/>
    </row>
    <row r="2" spans="1:23" x14ac:dyDescent="0.25">
      <c r="A2" s="9"/>
      <c r="B2" s="5" t="str">
        <f>Eingabemaske!B3</f>
        <v>1b VO Geschichte der Kunst I</v>
      </c>
      <c r="C2" s="50">
        <v>2</v>
      </c>
      <c r="D2" s="1" t="str">
        <f>IF(Eingabemaske!C3=TRUE,"wahr","falsch")</f>
        <v>falsch</v>
      </c>
      <c r="F2" t="str" cm="1">
        <f t="array" ref="F2">_xlfn._xlws.FILTER(B2:C31,D2:D31="wahr","")</f>
        <v/>
      </c>
      <c r="G2" s="1"/>
      <c r="I2" s="5" t="str" cm="1">
        <f t="array" ref="I2:J25">_xlfn._xlws.FILTER(B2:C31,D2:D31="falsch","")</f>
        <v>1b VO Geschichte der Kunst I</v>
      </c>
      <c r="J2" s="1">
        <v>2</v>
      </c>
      <c r="L2" s="5" t="str" cm="1">
        <f t="array" ref="L2">IF(D2="wahr",B56:C56,"")</f>
        <v/>
      </c>
      <c r="O2" s="5" t="str" cm="1">
        <f t="array" ref="O2:P2">IF(D2="falsch",B56:C56,"")</f>
        <v>1a VO Kunst-, Bild- und Architekturgeschichte I (STEOP)</v>
      </c>
      <c r="P2" s="1">
        <v>2</v>
      </c>
      <c r="Q2" s="10" t="str">
        <f t="shared" ref="Q2" si="0">IF(D2="wahr","Ja","Nein")</f>
        <v>Nein</v>
      </c>
      <c r="R2" t="str" cm="1">
        <f t="array" ref="R2">_xlfn._xlws.FILTER(L2:M31,Q2:Q31="Ja","")</f>
        <v/>
      </c>
      <c r="U2" t="str" cm="1">
        <f t="array" ref="U2:V21">_xlfn._xlws.FILTER(O2:P31,Q2:Q31="Nein","")</f>
        <v>1a VO Kunst-, Bild- und Architekturgeschichte I (STEOP)</v>
      </c>
      <c r="V2">
        <v>2</v>
      </c>
      <c r="W2" s="9"/>
    </row>
    <row r="3" spans="1:23" x14ac:dyDescent="0.25">
      <c r="A3" s="9"/>
      <c r="B3" s="5" t="str">
        <f>Eingabemaske!B4</f>
        <v>1c VO Geschichte der Kunst II</v>
      </c>
      <c r="C3" s="51">
        <v>2</v>
      </c>
      <c r="D3" s="1" t="str">
        <f>IF(Eingabemaske!C4=TRUE,"wahr","falsch")</f>
        <v>falsch</v>
      </c>
      <c r="G3" s="1"/>
      <c r="I3" s="5" t="str">
        <v>1c VO Geschichte der Kunst II</v>
      </c>
      <c r="J3" s="1">
        <v>2</v>
      </c>
      <c r="L3" s="5" t="str" cm="1">
        <f t="array" ref="L3">IF(D3="wahr",B57:C57,"")</f>
        <v/>
      </c>
      <c r="O3" s="5" t="str" cm="1">
        <f t="array" ref="O3:P3">IF(D3="falsch",B57:C57,"")</f>
        <v>1b VO Kunst-, Bild- und Architekturgeschichte II</v>
      </c>
      <c r="P3" s="1">
        <v>2</v>
      </c>
      <c r="Q3" s="10" t="str">
        <f t="shared" ref="Q3:Q5" si="1">IF(D3="wahr","Ja","Nein")</f>
        <v>Nein</v>
      </c>
      <c r="U3" t="str">
        <v>1b VO Kunst-, Bild- und Architekturgeschichte II</v>
      </c>
      <c r="V3">
        <v>2</v>
      </c>
      <c r="W3" s="9"/>
    </row>
    <row r="4" spans="1:23" x14ac:dyDescent="0.25">
      <c r="A4" s="9"/>
      <c r="B4" s="5" t="str">
        <f>Eingabemaske!B5</f>
        <v>2a VO Einführung in die Fachdidaktik Bildnerische Erziehung</v>
      </c>
      <c r="C4" s="51">
        <v>2</v>
      </c>
      <c r="D4" s="1" t="str">
        <f>IF(Eingabemaske!C5=TRUE,"wahr","falsch")</f>
        <v>falsch</v>
      </c>
      <c r="G4" s="1"/>
      <c r="I4" s="5" t="str">
        <v>2a VO Einführung in die Fachdidaktik Bildnerische Erziehung</v>
      </c>
      <c r="J4" s="1">
        <v>2</v>
      </c>
      <c r="L4" s="5" t="str" cm="1">
        <f t="array" ref="L4">IF(D4="wahr",B58:C58,"")</f>
        <v/>
      </c>
      <c r="O4" s="5" t="str" cm="1">
        <f t="array" ref="O4:P4">IF(D4="falsch",B58:C58,"")</f>
        <v>2a VO Einführung Fachdidaktik Kunst und Gestaltung (STEOP)</v>
      </c>
      <c r="P4" s="1">
        <v>2</v>
      </c>
      <c r="Q4" s="10" t="str">
        <f t="shared" si="1"/>
        <v>Nein</v>
      </c>
      <c r="U4" t="str">
        <v>2a VO Einführung Fachdidaktik Kunst und Gestaltung (STEOP)</v>
      </c>
      <c r="V4">
        <v>2</v>
      </c>
      <c r="W4" s="9"/>
    </row>
    <row r="5" spans="1:23" x14ac:dyDescent="0.25">
      <c r="A5" s="9"/>
      <c r="B5" s="5" t="str">
        <f>Eingabemaske!B6</f>
        <v>2b PS Fachdidaktische Theorien der Bildnerischen Erziehung</v>
      </c>
      <c r="C5" s="51">
        <v>2</v>
      </c>
      <c r="D5" s="1" t="str">
        <f>IF(Eingabemaske!C6=TRUE,"wahr","falsch")</f>
        <v>falsch</v>
      </c>
      <c r="G5" s="1"/>
      <c r="I5" s="5" t="str">
        <v>2b PS Fachdidaktische Theorien der Bildnerischen Erziehung</v>
      </c>
      <c r="J5" s="1">
        <v>2</v>
      </c>
      <c r="L5" s="5" t="str" cm="1">
        <f t="array" ref="L5">IF(D5="wahr",B59:C59,"")</f>
        <v/>
      </c>
      <c r="O5" s="5" t="str" cm="1">
        <f t="array" ref="O5:P5">IF(D5="falsch",B59:C59,"")</f>
        <v>2b SE Fachdidaktische Theorien Kunst und Gestaltung</v>
      </c>
      <c r="P5" s="1">
        <v>3</v>
      </c>
      <c r="Q5" s="10" t="str">
        <f t="shared" si="1"/>
        <v>Nein</v>
      </c>
      <c r="U5" t="str">
        <v>2b SE Fachdidaktische Theorien Kunst und Gestaltung</v>
      </c>
      <c r="V5">
        <v>3</v>
      </c>
      <c r="W5" s="9"/>
    </row>
    <row r="6" spans="1:23" x14ac:dyDescent="0.25">
      <c r="A6" s="9"/>
      <c r="B6" s="5" t="str">
        <f>Eingabemaske!B7</f>
        <v>3a KE Künstlerische Grundlagen I</v>
      </c>
      <c r="C6" s="51">
        <v>3</v>
      </c>
      <c r="D6" s="1" t="str">
        <f>IF(Eingabemaske!C7=TRUE,"wahr","falsch")</f>
        <v>falsch</v>
      </c>
      <c r="G6" s="1"/>
      <c r="I6" s="5" t="str">
        <v>3a KE Künstlerische Grundlagen I</v>
      </c>
      <c r="J6" s="1">
        <v>3</v>
      </c>
      <c r="L6" s="5" t="str" cm="1">
        <f t="array" ref="L6">IF(AND(D6="wahr",D7="wahr"),B60:C60,"")</f>
        <v/>
      </c>
      <c r="O6" s="5" t="str" cm="1">
        <f t="array" ref="O6:P6">IF(OR(D6="falsch",D7="falsch"),B60:C60,"")</f>
        <v>3 KU Künstlerische Grundlagen</v>
      </c>
      <c r="P6" s="1">
        <v>6</v>
      </c>
      <c r="Q6" s="10" t="str">
        <f>IF(AND(D6="wahr",D7="wahr"),"Ja","Nein")</f>
        <v>Nein</v>
      </c>
      <c r="U6" t="str">
        <v>3 KU Künstlerische Grundlagen</v>
      </c>
      <c r="V6">
        <v>6</v>
      </c>
      <c r="W6" s="9"/>
    </row>
    <row r="7" spans="1:23" x14ac:dyDescent="0.25">
      <c r="A7" s="9"/>
      <c r="B7" s="5" t="str">
        <f>Eingabemaske!B8</f>
        <v>3b KE Künstlerische Grundlagen II</v>
      </c>
      <c r="C7" s="51">
        <v>5</v>
      </c>
      <c r="D7" s="1" t="str">
        <f>IF(Eingabemaske!C8=TRUE,"wahr","falsch")</f>
        <v>falsch</v>
      </c>
      <c r="G7" s="1"/>
      <c r="I7" s="5" t="str">
        <v>3b KE Künstlerische Grundlagen II</v>
      </c>
      <c r="J7" s="1">
        <v>5</v>
      </c>
      <c r="L7" s="5" t="str" cm="1">
        <f t="array" ref="L7">IF(D8="wahr",B61:C61,"")</f>
        <v/>
      </c>
      <c r="O7" s="5" t="str" cm="1">
        <f t="array" ref="O7:P7">IF(D8="falsch",B61:C61,"")</f>
        <v>4a VO Ansätze und Theorien der Kunst im interdiziplinären Kontext</v>
      </c>
      <c r="P7" s="1">
        <v>2</v>
      </c>
      <c r="Q7" s="10" t="str">
        <f>IF(D8="wahr","Ja","Nein")</f>
        <v>Nein</v>
      </c>
      <c r="U7" t="str">
        <v>4a VO Ansätze und Theorien der Kunst im interdiziplinären Kontext</v>
      </c>
      <c r="V7">
        <v>2</v>
      </c>
      <c r="W7" s="9"/>
    </row>
    <row r="8" spans="1:23" x14ac:dyDescent="0.25">
      <c r="A8" s="9"/>
      <c r="B8" s="5" t="str">
        <f>Eingabemaske!B9</f>
        <v>4a VO Methoden der Kunstvermittlung</v>
      </c>
      <c r="C8" s="51">
        <v>2</v>
      </c>
      <c r="D8" s="1" t="str">
        <f>IF(Eingabemaske!C9=TRUE,"wahr","falsch")</f>
        <v>falsch</v>
      </c>
      <c r="G8" s="1"/>
      <c r="I8" s="5" t="str">
        <v>4a VO Methoden der Kunstvermittlung</v>
      </c>
      <c r="J8" s="1">
        <v>2</v>
      </c>
      <c r="L8" s="5" t="str" cm="1">
        <f t="array" ref="L8">IF(D9="wahr",B62:C62,"")</f>
        <v/>
      </c>
      <c r="O8" s="5" t="str" cm="1">
        <f t="array" ref="O8:P8">IF(D9="falsch",B62:C62,"")</f>
        <v>5a PS Bildkulturen/Alltagsästhetik</v>
      </c>
      <c r="P8" s="1">
        <v>3</v>
      </c>
      <c r="Q8" s="10" t="str">
        <f t="shared" ref="Q8:Q9" si="2">IF(D9="wahr","Ja","Nein")</f>
        <v>Nein</v>
      </c>
      <c r="U8" t="str">
        <v>5a PS Bildkulturen/Alltagsästhetik</v>
      </c>
      <c r="V8">
        <v>3</v>
      </c>
      <c r="W8" s="9"/>
    </row>
    <row r="9" spans="1:23" x14ac:dyDescent="0.25">
      <c r="A9" s="9"/>
      <c r="B9" s="5" t="str">
        <f>Eingabemaske!B10</f>
        <v>5a PS Bildkulturen/Alltagsästhetik</v>
      </c>
      <c r="C9" s="51">
        <v>3</v>
      </c>
      <c r="D9" s="1" t="str">
        <f>IF(Eingabemaske!C10=TRUE,"wahr","falsch")</f>
        <v>falsch</v>
      </c>
      <c r="G9" s="1"/>
      <c r="I9" s="5" t="str">
        <v>5a PS Bildkulturen/Alltagsästhetik</v>
      </c>
      <c r="J9" s="1">
        <v>3</v>
      </c>
      <c r="L9" s="5" t="str" cm="1">
        <f t="array" ref="L9">IF(D10="wahr",B63:C63,"")</f>
        <v/>
      </c>
      <c r="O9" s="5" t="str" cm="1">
        <f t="array" ref="O9:P9">IF(D10="falsch",B63:C63,"")</f>
        <v>5b VO Bildungsräume und visuelle Kulturen</v>
      </c>
      <c r="P9" s="1">
        <v>2</v>
      </c>
      <c r="Q9" s="10" t="str">
        <f t="shared" si="2"/>
        <v>Nein</v>
      </c>
      <c r="U9" t="str">
        <v>5b VO Bildungsräume und visuelle Kulturen</v>
      </c>
      <c r="V9">
        <v>2</v>
      </c>
      <c r="W9" s="9"/>
    </row>
    <row r="10" spans="1:23" x14ac:dyDescent="0.25">
      <c r="A10" s="9"/>
      <c r="B10" s="5" t="str">
        <f>Eingabemaske!B11</f>
        <v>5b VO Methodik des Unterrichts zu visueller Kultur</v>
      </c>
      <c r="C10" s="51">
        <v>2</v>
      </c>
      <c r="D10" s="1" t="str">
        <f>IF(Eingabemaske!C11=TRUE,"wahr","falsch")</f>
        <v>falsch</v>
      </c>
      <c r="G10" s="1"/>
      <c r="I10" s="5" t="str">
        <v>5b VO Methodik des Unterrichts zu visueller Kultur</v>
      </c>
      <c r="J10" s="1">
        <v>2</v>
      </c>
      <c r="L10" s="5" t="str" cm="1">
        <f t="array" ref="L10">IF(AND(D12="wahr",D11="wahr"),B64:C64,"")</f>
        <v/>
      </c>
      <c r="O10" s="5" t="str" cm="1">
        <f t="array" ref="O10:P10">IF(OR(D12="falsch",D11="falsch"),B64:C64,"")</f>
        <v>6 KU Entwicklung Kunstpraxis</v>
      </c>
      <c r="P10" s="1">
        <v>6</v>
      </c>
      <c r="Q10" s="10" t="str">
        <f>IF(AND(D12="wahr",D11="wahr"),"Ja","Nein")</f>
        <v>Nein</v>
      </c>
      <c r="U10" t="str">
        <v>6 KU Entwicklung Kunstpraxis</v>
      </c>
      <c r="V10">
        <v>6</v>
      </c>
      <c r="W10" s="9"/>
    </row>
    <row r="11" spans="1:23" x14ac:dyDescent="0.25">
      <c r="A11" s="9"/>
      <c r="B11" s="5" t="str">
        <f>Eingabemaske!B12</f>
        <v>6a KE Entwicklung Kunstpraxis I</v>
      </c>
      <c r="C11" s="51">
        <v>5</v>
      </c>
      <c r="D11" s="1" t="str">
        <f>IF(Eingabemaske!C12=TRUE,"wahr","falsch")</f>
        <v>falsch</v>
      </c>
      <c r="G11" s="1"/>
      <c r="I11" s="5" t="str">
        <v>6a KE Entwicklung Kunstpraxis I</v>
      </c>
      <c r="J11" s="1">
        <v>5</v>
      </c>
      <c r="L11" s="5" t="str" cm="1">
        <f t="array" ref="L11">IF(D13="wahr",B65:C65,"")</f>
        <v/>
      </c>
      <c r="O11" s="5" t="str" cm="1">
        <f t="array" ref="O11:P11">IF(D13="falsch",B65:C65,"")</f>
        <v>7a KG Wahrnehmen und Zeichnen</v>
      </c>
      <c r="P11" s="1">
        <v>2</v>
      </c>
      <c r="Q11" s="10" t="str">
        <f>IF(D13="wahr","Ja","Nein")</f>
        <v>Nein</v>
      </c>
      <c r="U11" t="str">
        <v>7a KG Wahrnehmen und Zeichnen</v>
      </c>
      <c r="V11">
        <v>2</v>
      </c>
      <c r="W11" s="9"/>
    </row>
    <row r="12" spans="1:23" x14ac:dyDescent="0.25">
      <c r="A12" s="9"/>
      <c r="B12" s="5" t="str">
        <f>Eingabemaske!B13</f>
        <v>6b KE Entwicklung Kunstpraxis II</v>
      </c>
      <c r="C12" s="51">
        <v>5</v>
      </c>
      <c r="D12" s="1" t="str">
        <f>IF(Eingabemaske!C13=TRUE,"wahr","falsch")</f>
        <v>falsch</v>
      </c>
      <c r="G12" s="1"/>
      <c r="I12" s="5" t="str">
        <v>6b KE Entwicklung Kunstpraxis II</v>
      </c>
      <c r="J12" s="1">
        <v>5</v>
      </c>
      <c r="L12" s="5" t="str" cm="1">
        <f t="array" ref="L12">IF(OR(D14="wahr",D15="wahr"),B66:C66,"")</f>
        <v/>
      </c>
      <c r="O12" s="5" t="str" cm="1">
        <f t="array" ref="O12:P12">IF(AND(D14="falsch",D15="falsch"),B66:C66,"")</f>
        <v>7b KG Fotografie und Gestaltung</v>
      </c>
      <c r="P12" s="1">
        <v>2</v>
      </c>
      <c r="Q12" s="10" t="str">
        <f>IF(OR(D14="wahr",D15="wahr"),"Ja","Nein")</f>
        <v>Nein</v>
      </c>
      <c r="U12" t="str">
        <v>7b KG Fotografie und Gestaltung</v>
      </c>
      <c r="V12">
        <v>2</v>
      </c>
      <c r="W12" s="9"/>
    </row>
    <row r="13" spans="1:23" x14ac:dyDescent="0.25">
      <c r="A13" s="9"/>
      <c r="B13" s="5" t="str">
        <f>Eingabemaske!B14</f>
        <v>7a KG Wahrnehmung und Zeichnen</v>
      </c>
      <c r="C13" s="51">
        <v>2</v>
      </c>
      <c r="D13" s="1" t="str">
        <f>IF(Eingabemaske!C14=TRUE,"wahr","falsch")</f>
        <v>falsch</v>
      </c>
      <c r="G13" s="1"/>
      <c r="I13" s="5" t="str">
        <v>7a KG Wahrnehmung und Zeichnen</v>
      </c>
      <c r="J13" s="1">
        <v>2</v>
      </c>
      <c r="L13" s="5" t="str" cm="1">
        <f t="array" ref="L13">IF(D16="wahr",B67:C67,"")</f>
        <v/>
      </c>
      <c r="O13" s="5" t="str" cm="1">
        <f t="array" ref="O13:P13">IF(D16="falsch",B67:C67,"")</f>
        <v>13 PR Praxissemster - Fachdidaktischer Teil</v>
      </c>
      <c r="P13" s="1">
        <v>6</v>
      </c>
      <c r="Q13" s="10" t="str">
        <f>IF(D16="wahr","Ja","Nein")</f>
        <v>Nein</v>
      </c>
      <c r="U13" t="str">
        <v>13 PR Praxissemster - Fachdidaktischer Teil</v>
      </c>
      <c r="V13">
        <v>6</v>
      </c>
      <c r="W13" s="9"/>
    </row>
    <row r="14" spans="1:23" x14ac:dyDescent="0.25">
      <c r="A14" s="9"/>
      <c r="B14" s="5" t="str">
        <f>Eingabemaske!B15</f>
        <v>7c KG Vertiefung digitales Bild</v>
      </c>
      <c r="C14" s="51">
        <v>3</v>
      </c>
      <c r="D14" s="1" t="str">
        <f>IF(Eingabemaske!C15=TRUE,"wahr","falsch")</f>
        <v>falsch</v>
      </c>
      <c r="G14" s="1"/>
      <c r="I14" s="5" t="str">
        <v>7c KG Vertiefung digitales Bild</v>
      </c>
      <c r="J14" s="1">
        <v>3</v>
      </c>
      <c r="L14" s="5" t="str" cm="1">
        <f t="array" ref="L14">IF(D17="wahr",B68:C68,"")</f>
        <v/>
      </c>
      <c r="O14" s="5" t="str" cm="1">
        <f t="array" ref="O14:P14">IF(D17="falsch",B68:C68,"")</f>
        <v>8a UE Alltagskulturen als Gegenstand des Unterrichts</v>
      </c>
      <c r="P14" s="1">
        <v>2</v>
      </c>
      <c r="Q14" s="10" t="str">
        <f t="shared" ref="Q14" si="3">IF(D17="wahr","Ja","Nein")</f>
        <v>Nein</v>
      </c>
      <c r="U14" t="str">
        <v>8a UE Alltagskulturen als Gegenstand des Unterrichts</v>
      </c>
      <c r="V14">
        <v>2</v>
      </c>
      <c r="W14" s="9"/>
    </row>
    <row r="15" spans="1:23" x14ac:dyDescent="0.25">
      <c r="A15" s="9"/>
      <c r="B15" s="5" t="str">
        <f>Eingabemaske!B16</f>
        <v>7c KG Vertiefung Informationsgestaltung</v>
      </c>
      <c r="C15" s="51">
        <v>3</v>
      </c>
      <c r="D15" s="1" t="str">
        <f>IF(Eingabemaske!C16=TRUE,"wahr","falsch")</f>
        <v>falsch</v>
      </c>
      <c r="G15" s="1"/>
      <c r="I15" s="5" t="str">
        <v>7c KG Vertiefung Informationsgestaltung</v>
      </c>
      <c r="J15" s="1">
        <v>3</v>
      </c>
      <c r="L15" s="5" t="str" cm="1">
        <f t="array" ref="L15">IF(OR(D19="wahr",D18="wahr"),B69:C69,"")</f>
        <v/>
      </c>
      <c r="O15" s="5" t="str" cm="1">
        <f t="array" ref="O15:P15">IF(AND(D19="falsch",D18="falsch"),B69:C69,"")</f>
        <v>8b SE Kunstvermittlung an Originalen</v>
      </c>
      <c r="P15" s="1">
        <v>3</v>
      </c>
      <c r="Q15" s="10" t="str">
        <f>IF(OR(D19="wahr",D18="wahr"),"Ja","Nein")</f>
        <v>Nein</v>
      </c>
      <c r="U15" t="str">
        <v>8b SE Kunstvermittlung an Originalen</v>
      </c>
      <c r="V15">
        <v>3</v>
      </c>
      <c r="W15" s="9"/>
    </row>
    <row r="16" spans="1:23" x14ac:dyDescent="0.25">
      <c r="A16" s="9"/>
      <c r="B16" s="5" t="str">
        <f>Eingabemaske!B17</f>
        <v>8 PR Fachpraktikum</v>
      </c>
      <c r="C16" s="51">
        <v>5</v>
      </c>
      <c r="D16" s="1" t="str">
        <f>IF(Eingabemaske!C17=TRUE,"wahr","falsch")</f>
        <v>falsch</v>
      </c>
      <c r="G16" s="1"/>
      <c r="I16" s="5" t="str">
        <v>8 PR Fachpraktikum</v>
      </c>
      <c r="J16" s="1">
        <v>5</v>
      </c>
      <c r="L16" s="5" t="str" cm="1">
        <f t="array" ref="L16">IF(D20="wahr",B70:C70,"")</f>
        <v/>
      </c>
      <c r="O16" s="5" t="str" cm="1">
        <f t="array" ref="O16:P16">IF(D20="falsch",B70:C70,"")</f>
        <v>4b PS Design und Architektur</v>
      </c>
      <c r="P16" s="1">
        <v>2</v>
      </c>
      <c r="Q16" s="10" t="str">
        <f>IF(D20="wahr","Ja","Nein")</f>
        <v>Nein</v>
      </c>
      <c r="U16" t="str">
        <v>4b PS Design und Architektur</v>
      </c>
      <c r="V16">
        <v>2</v>
      </c>
      <c r="W16" s="9"/>
    </row>
    <row r="17" spans="1:23" x14ac:dyDescent="0.25">
      <c r="A17" s="9"/>
      <c r="B17" s="5" t="str">
        <f>Eingabemaske!B18</f>
        <v>9a UE Aspekte der Bild- u. Alltagskultur als Gegenstand d. Unterrichts in Bildnerische Erziehung</v>
      </c>
      <c r="C17" s="51">
        <v>2</v>
      </c>
      <c r="D17" s="1" t="str">
        <f>IF(Eingabemaske!C18=TRUE,"wahr","falsch")</f>
        <v>falsch</v>
      </c>
      <c r="G17" s="1"/>
      <c r="I17" s="5" t="str">
        <v>9a UE Aspekte der Bild- u. Alltagskultur als Gegenstand d. Unterrichts in Bildnerische Erziehung</v>
      </c>
      <c r="J17" s="1">
        <v>2</v>
      </c>
      <c r="L17" s="5" t="str" cm="1">
        <f t="array" ref="L17">IF(D21="wahr",B71:C71,"")</f>
        <v/>
      </c>
      <c r="O17" s="5" t="str" cm="1">
        <f t="array" ref="O17:P17">IF(D21="falsch",B71:C71,"")</f>
        <v>9 KU Kunstpraxis I</v>
      </c>
      <c r="P17" s="1">
        <v>7</v>
      </c>
      <c r="Q17" s="10" t="str">
        <f t="shared" ref="Q17:Q21" si="4">IF(D21="wahr","Ja","Nein")</f>
        <v>Nein</v>
      </c>
      <c r="U17" t="str">
        <v>9 KU Kunstpraxis I</v>
      </c>
      <c r="V17">
        <v>7</v>
      </c>
      <c r="W17" s="9"/>
    </row>
    <row r="18" spans="1:23" x14ac:dyDescent="0.25">
      <c r="A18" s="9"/>
      <c r="B18" s="5" t="str">
        <f>Eingabemaske!B19</f>
        <v>9c SE Kunstvermittlung an Originalen</v>
      </c>
      <c r="C18" s="51">
        <v>3</v>
      </c>
      <c r="D18" s="1" t="str">
        <f>IF(Eingabemaske!C19=TRUE,"wahr","falsch")</f>
        <v>falsch</v>
      </c>
      <c r="G18" s="1"/>
      <c r="I18" s="5" t="str">
        <v>9c SE Kunstvermittlung an Originalen</v>
      </c>
      <c r="J18" s="1">
        <v>3</v>
      </c>
      <c r="L18" s="5" t="str" cm="1">
        <f t="array" ref="L18">IF(D22="wahr",B72:C72,"")</f>
        <v/>
      </c>
      <c r="O18" s="5" t="str" cm="1">
        <f t="array" ref="O18:P18">IF(D22="falsch",B72:C72,"")</f>
        <v>10 KU Kunstpraxis II</v>
      </c>
      <c r="P18" s="1">
        <v>7</v>
      </c>
      <c r="Q18" s="10" t="str">
        <f t="shared" si="4"/>
        <v>Nein</v>
      </c>
      <c r="U18" t="str">
        <v>10 KU Kunstpraxis II</v>
      </c>
      <c r="V18">
        <v>7</v>
      </c>
      <c r="W18" s="9"/>
    </row>
    <row r="19" spans="1:23" x14ac:dyDescent="0.25">
      <c r="A19" s="9"/>
      <c r="B19" s="5" t="str">
        <f>Eingabemaske!B20</f>
        <v>9c SE Kunst-/Kulturwissenschaftliches Seminar</v>
      </c>
      <c r="C19" s="51">
        <v>3</v>
      </c>
      <c r="D19" s="1" t="str">
        <f>IF(Eingabemaske!C20=TRUE,"wahr","falsch")</f>
        <v>falsch</v>
      </c>
      <c r="G19" s="1"/>
      <c r="I19" s="5" t="str">
        <v>9c SE Kunst-/Kulturwissenschaftliches Seminar</v>
      </c>
      <c r="J19" s="1">
        <v>3</v>
      </c>
      <c r="L19" s="5" t="str" cm="1">
        <f t="array" ref="L19">IF(D23="wahr",B73:C73,"")</f>
        <v/>
      </c>
      <c r="O19" s="5" t="str" cm="1">
        <f t="array" ref="O19:P19">IF(D23="falsch",B73:C73,"")</f>
        <v>11 KU Kunstpraxis I</v>
      </c>
      <c r="P19" s="1">
        <v>7</v>
      </c>
      <c r="Q19" s="10" t="str">
        <f t="shared" si="4"/>
        <v>Nein</v>
      </c>
      <c r="U19" t="str">
        <v>11 KU Kunstpraxis I</v>
      </c>
      <c r="V19">
        <v>7</v>
      </c>
      <c r="W19" s="9"/>
    </row>
    <row r="20" spans="1:23" x14ac:dyDescent="0.25">
      <c r="A20" s="9"/>
      <c r="B20" s="5" t="str">
        <f>Eingabemaske!B21</f>
        <v>10b SE Design- und Architekturdidaktik</v>
      </c>
      <c r="C20" s="51">
        <v>3</v>
      </c>
      <c r="D20" s="1" t="str">
        <f>IF(Eingabemaske!C21=TRUE,"wahr","falsch")</f>
        <v>falsch</v>
      </c>
      <c r="G20" s="1"/>
      <c r="I20" s="5" t="str">
        <v>10b SE Design- und Architekturdidaktik</v>
      </c>
      <c r="J20" s="1">
        <v>3</v>
      </c>
      <c r="L20" s="5" t="str" cm="1">
        <f t="array" ref="L20">IF(D24="wahr",B74:C74,"")</f>
        <v/>
      </c>
      <c r="O20" s="5" t="str" cm="1">
        <f t="array" ref="O20:P20">IF(D24="falsch",B74:C74,"")</f>
        <v>12 Individuelle Schwerpunktsetzung</v>
      </c>
      <c r="P20" s="1">
        <v>5</v>
      </c>
      <c r="Q20" s="10" t="str">
        <f t="shared" si="4"/>
        <v>Nein</v>
      </c>
      <c r="U20" t="str">
        <v>12 Individuelle Schwerpunktsetzung</v>
      </c>
      <c r="V20">
        <v>5</v>
      </c>
      <c r="W20" s="9"/>
    </row>
    <row r="21" spans="1:23" x14ac:dyDescent="0.25">
      <c r="A21" s="9"/>
      <c r="B21" s="5" t="str">
        <f>Eingabemaske!B22</f>
        <v>11 KE Vertiefung Kunstpraxis I</v>
      </c>
      <c r="C21" s="51">
        <v>5</v>
      </c>
      <c r="D21" s="1" t="str">
        <f>IF(Eingabemaske!C22=TRUE,"wahr","falsch")</f>
        <v>falsch</v>
      </c>
      <c r="G21" s="1"/>
      <c r="I21" s="5" t="str">
        <v>11 KE Vertiefung Kunstpraxis I</v>
      </c>
      <c r="J21" s="1">
        <v>5</v>
      </c>
      <c r="L21" s="5" t="str" cm="1">
        <f t="array" ref="L21">IF(D25="wahr",B75:C75,"")</f>
        <v/>
      </c>
      <c r="O21" s="5" t="str" cm="1">
        <f t="array" ref="O21:P21">IF(D25="falsch",B75:C75,"")</f>
        <v>14 SE Seminar Bachelorarbeit</v>
      </c>
      <c r="P21" s="1">
        <v>5</v>
      </c>
      <c r="Q21" s="10" t="str">
        <f t="shared" si="4"/>
        <v>Nein</v>
      </c>
      <c r="U21" t="str">
        <v>14 SE Seminar Bachelorarbeit</v>
      </c>
      <c r="V21">
        <v>5</v>
      </c>
      <c r="W21" s="9"/>
    </row>
    <row r="22" spans="1:23" x14ac:dyDescent="0.25">
      <c r="A22" s="9"/>
      <c r="B22" s="5" t="str">
        <f>Eingabemaske!B23</f>
        <v>12 KE Vertiefung Kunstpraxis II</v>
      </c>
      <c r="C22" s="51">
        <v>6</v>
      </c>
      <c r="D22" s="1" t="str">
        <f>IF(Eingabemaske!C23=TRUE,"wahr","falsch")</f>
        <v>falsch</v>
      </c>
      <c r="G22" s="1"/>
      <c r="I22" s="5" t="str">
        <v>12 KE Vertiefung Kunstpraxis II</v>
      </c>
      <c r="J22" s="1">
        <v>6</v>
      </c>
      <c r="L22" s="5" t="str" cm="1">
        <f t="array" ref="L22">IF(D23="wahr",B76:C76,"")</f>
        <v/>
      </c>
      <c r="O22" s="5" cm="1">
        <f t="array" ref="O22:P22">IF(D23="falsch",B76:C76,"")</f>
        <v>0</v>
      </c>
      <c r="P22" s="1">
        <v>0</v>
      </c>
      <c r="Q22" s="10"/>
      <c r="W22" s="9"/>
    </row>
    <row r="23" spans="1:23" x14ac:dyDescent="0.25">
      <c r="A23" s="9"/>
      <c r="B23" s="5" t="str">
        <f>Eingabemaske!B24</f>
        <v>13 KE Vertiefung Kunstpraxis III</v>
      </c>
      <c r="C23" s="51">
        <v>6</v>
      </c>
      <c r="D23" s="1" t="str">
        <f>IF(Eingabemaske!C24=TRUE,"wahr","falsch")</f>
        <v>falsch</v>
      </c>
      <c r="G23" s="1"/>
      <c r="I23" s="5" t="str">
        <v>13 KE Vertiefung Kunstpraxis III</v>
      </c>
      <c r="J23" s="1">
        <v>6</v>
      </c>
      <c r="L23" s="5" t="str" cm="1">
        <f t="array" ref="L23">IF(D24="wahr",B77:C77,"")</f>
        <v/>
      </c>
      <c r="O23" s="5" cm="1">
        <f t="array" ref="O23:P23">IF(D24="falsch",B77:C77,"")</f>
        <v>0</v>
      </c>
      <c r="P23" s="1">
        <v>0</v>
      </c>
      <c r="Q23" s="10"/>
      <c r="W23" s="9"/>
    </row>
    <row r="24" spans="1:23" x14ac:dyDescent="0.25">
      <c r="A24" s="9"/>
      <c r="B24" s="5" t="str">
        <f>Eingabemaske!B25</f>
        <v>14 Interdisziplinäre Kompetenzen</v>
      </c>
      <c r="C24" s="51">
        <v>9</v>
      </c>
      <c r="D24" s="1" t="str">
        <f>IF(Eingabemaske!C25=TRUE,"wahr","falsch")</f>
        <v>falsch</v>
      </c>
      <c r="G24" s="1"/>
      <c r="I24" s="5" t="str">
        <v>14 Interdisziplinäre Kompetenzen</v>
      </c>
      <c r="J24" s="1">
        <v>9</v>
      </c>
      <c r="L24" s="5" t="str" cm="1">
        <f t="array" ref="L24">IF(D25="wahr",B78:C78,"")</f>
        <v/>
      </c>
      <c r="O24" s="5" cm="1">
        <f t="array" ref="O24:P24">IF(D25="falsch",B78:C78,"")</f>
        <v>0</v>
      </c>
      <c r="P24" s="1">
        <v>0</v>
      </c>
      <c r="Q24" s="10"/>
      <c r="W24" s="9"/>
    </row>
    <row r="25" spans="1:23" x14ac:dyDescent="0.25">
      <c r="A25" s="9"/>
      <c r="B25" s="5" t="str">
        <f>Eingabemaske!B26</f>
        <v>15 SE Seminar Bachelorarbeit</v>
      </c>
      <c r="C25" s="51">
        <v>7</v>
      </c>
      <c r="D25" s="1" t="str">
        <f>IF(Eingabemaske!C26=TRUE,"wahr","falsch")</f>
        <v>falsch</v>
      </c>
      <c r="G25" s="1"/>
      <c r="I25" s="5" t="str">
        <v>15 SE Seminar Bachelorarbeit</v>
      </c>
      <c r="J25" s="1">
        <v>7</v>
      </c>
      <c r="L25" s="5" t="str" cm="1">
        <f t="array" ref="L25">IF(D26="wahr",B79:C79,"")</f>
        <v/>
      </c>
      <c r="O25" s="5" t="str" cm="1">
        <f t="array" ref="O25">IF(D26="falsch",B79:C79,"")</f>
        <v/>
      </c>
      <c r="P25" s="1"/>
      <c r="Q25" s="10"/>
      <c r="W25" s="9"/>
    </row>
    <row r="26" spans="1:23" x14ac:dyDescent="0.25">
      <c r="A26" s="9"/>
      <c r="B26" s="5" t="e">
        <f>Eingabemaske!#REF!</f>
        <v>#REF!</v>
      </c>
      <c r="C26" s="51" t="s">
        <v>15</v>
      </c>
      <c r="D26" s="1"/>
      <c r="G26" s="1"/>
      <c r="I26" s="5"/>
      <c r="J26" s="1"/>
      <c r="L26" s="5" t="str" cm="1">
        <f t="array" ref="L26">IF(D26="wahr",B80:C80,"")</f>
        <v/>
      </c>
      <c r="O26" s="5" t="str" cm="1">
        <f t="array" ref="O26">IF(D26="falsch",B80:C80,"")</f>
        <v/>
      </c>
      <c r="P26" s="1"/>
      <c r="Q26" s="10"/>
      <c r="W26" s="9"/>
    </row>
    <row r="27" spans="1:23" ht="15.75" thickBot="1" x14ac:dyDescent="0.3">
      <c r="A27" s="9"/>
      <c r="B27" s="5">
        <v>26</v>
      </c>
      <c r="C27" s="52" t="s">
        <v>15</v>
      </c>
      <c r="D27" s="1"/>
      <c r="G27" s="1"/>
      <c r="I27" s="5"/>
      <c r="J27" s="1"/>
      <c r="L27" s="5"/>
      <c r="O27" s="5"/>
      <c r="P27" s="1"/>
      <c r="Q27" s="10"/>
      <c r="W27" s="9"/>
    </row>
    <row r="28" spans="1:23" x14ac:dyDescent="0.25">
      <c r="A28" s="9"/>
      <c r="B28" s="9"/>
      <c r="C28" s="41"/>
      <c r="D28" s="41"/>
      <c r="E28" s="9"/>
      <c r="F28" s="9"/>
      <c r="G28" s="41"/>
      <c r="H28" s="9"/>
      <c r="I28" s="9"/>
      <c r="J28" s="41"/>
      <c r="K28" s="9"/>
      <c r="L28" s="42"/>
      <c r="M28" s="9"/>
      <c r="N28" s="9"/>
      <c r="O28" s="42"/>
      <c r="P28" s="41"/>
      <c r="Q28" s="10"/>
      <c r="R28" s="9"/>
      <c r="S28" s="9"/>
      <c r="T28" s="9"/>
      <c r="U28" s="9"/>
      <c r="V28" s="9"/>
      <c r="W28" s="9"/>
    </row>
    <row r="29" spans="1:23" x14ac:dyDescent="0.25">
      <c r="A29" s="9"/>
      <c r="B29" s="9"/>
      <c r="C29" s="41"/>
      <c r="D29" s="41"/>
      <c r="E29" s="9"/>
      <c r="F29" s="9"/>
      <c r="G29" s="41"/>
      <c r="H29" s="9"/>
      <c r="I29" s="9"/>
      <c r="J29" s="41"/>
      <c r="K29" s="9"/>
      <c r="L29" s="42"/>
      <c r="M29" s="9"/>
      <c r="N29" s="9"/>
      <c r="O29" s="42"/>
      <c r="P29" s="41"/>
      <c r="Q29" s="10"/>
      <c r="R29" s="9"/>
      <c r="S29" s="9"/>
      <c r="T29" s="9"/>
      <c r="U29" s="9"/>
      <c r="V29" s="9"/>
      <c r="W29" s="9"/>
    </row>
    <row r="30" spans="1:23" x14ac:dyDescent="0.25">
      <c r="A30" s="9"/>
      <c r="B30" s="9"/>
      <c r="C30" s="41"/>
      <c r="D30" s="41"/>
      <c r="E30" s="9"/>
      <c r="F30" s="9"/>
      <c r="G30" s="41"/>
      <c r="H30" s="9"/>
      <c r="I30" s="9"/>
      <c r="J30" s="41"/>
      <c r="K30" s="9"/>
      <c r="L30" s="42"/>
      <c r="M30" s="9"/>
      <c r="N30" s="9"/>
      <c r="O30" s="42"/>
      <c r="P30" s="41"/>
      <c r="Q30" s="10"/>
      <c r="R30" s="9"/>
      <c r="S30" s="9"/>
      <c r="T30" s="9"/>
      <c r="U30" s="9"/>
      <c r="V30" s="9"/>
      <c r="W30" s="9"/>
    </row>
    <row r="31" spans="1:23" x14ac:dyDescent="0.25">
      <c r="A31" s="9"/>
      <c r="B31" s="9"/>
      <c r="C31" s="41"/>
      <c r="D31" s="41"/>
      <c r="E31" s="9"/>
      <c r="F31" s="9"/>
      <c r="G31" s="41"/>
      <c r="H31" s="9"/>
      <c r="I31" s="9"/>
      <c r="J31" s="41"/>
      <c r="K31" s="9"/>
      <c r="L31" s="42"/>
      <c r="M31" s="9"/>
      <c r="N31" s="9"/>
      <c r="O31" s="42"/>
      <c r="P31" s="41"/>
      <c r="Q31" s="10"/>
      <c r="R31" s="9"/>
      <c r="S31" s="9"/>
      <c r="T31" s="9"/>
      <c r="U31" s="9"/>
      <c r="V31" s="9"/>
      <c r="W31" s="9"/>
    </row>
    <row r="32" spans="1:23" x14ac:dyDescent="0.25">
      <c r="C32" s="1">
        <f>SUM(C2:C31)</f>
        <v>90</v>
      </c>
      <c r="G32">
        <f>SUM(G2:G31)</f>
        <v>0</v>
      </c>
      <c r="I32" s="9"/>
      <c r="J32">
        <f t="shared" ref="J32" si="5">SUM(J3:J31)</f>
        <v>88</v>
      </c>
      <c r="M32">
        <f>SUM(M2:M31)</f>
        <v>0</v>
      </c>
      <c r="P32">
        <f>SUM(P2:P31)</f>
        <v>76</v>
      </c>
      <c r="Q32" s="10"/>
      <c r="W32" s="9"/>
    </row>
    <row r="33" spans="1:23" ht="15.75" thickBot="1" x14ac:dyDescent="0.3">
      <c r="C33" s="1"/>
      <c r="I33" s="9"/>
      <c r="Q33" s="10"/>
      <c r="W33" s="9"/>
    </row>
    <row r="34" spans="1:23" x14ac:dyDescent="0.25">
      <c r="C34" s="1"/>
      <c r="I34" s="9"/>
      <c r="N34" s="43"/>
      <c r="O34" s="44"/>
      <c r="P34" s="44"/>
      <c r="Q34" s="45"/>
      <c r="W34" s="9"/>
    </row>
    <row r="35" spans="1:23" x14ac:dyDescent="0.25">
      <c r="A35" s="57"/>
      <c r="I35" s="9"/>
      <c r="L35" t="str" cm="1">
        <f t="array" ref="L35">IF(D17="wahr",B82:C82,"")</f>
        <v/>
      </c>
      <c r="N35" s="46"/>
      <c r="O35" s="5" t="str" cm="1">
        <f t="array" ref="O35:P35">IF(D17="falsch",B82:C82,"")</f>
        <v>1a VO Höhere Analysis für Lehramt</v>
      </c>
      <c r="P35">
        <v>3</v>
      </c>
      <c r="Q35" s="47"/>
      <c r="R35" t="str" cm="1">
        <f t="array" ref="R35">_xlfn._xlws.FILTER(L35:M50,Q35:Q50="Ja","")</f>
        <v/>
      </c>
      <c r="U35" t="str" cm="1">
        <f t="array" ref="U35:V43">_xlfn._xlws.FILTER(O35:P50,Q35:Q50="Nein","")</f>
        <v>1a UE Praxis Visueller Kultur im Unterricht</v>
      </c>
      <c r="V35">
        <v>2</v>
      </c>
      <c r="W35" s="9"/>
    </row>
    <row r="36" spans="1:23" x14ac:dyDescent="0.25">
      <c r="A36" s="57"/>
      <c r="I36" s="9"/>
      <c r="L36" t="str" cm="1">
        <f t="array" ref="L36">IF(D21="wahr",B83:C83,"")</f>
        <v/>
      </c>
      <c r="N36" s="46"/>
      <c r="O36" s="5" t="str" cm="1">
        <f t="array" ref="O36:P36">IF(D21="falsch",B83:C83,"")</f>
        <v>2a VO Höhere Stochastik für Lehramt</v>
      </c>
      <c r="P36">
        <v>3</v>
      </c>
      <c r="Q36" s="47"/>
      <c r="U36" t="str">
        <v>1b UE Praxis Visueller Kultur im Unterricht (pädagogisch-praktische Studien)</v>
      </c>
      <c r="V36">
        <v>3</v>
      </c>
      <c r="W36" s="9"/>
    </row>
    <row r="37" spans="1:23" x14ac:dyDescent="0.25">
      <c r="A37" s="57"/>
      <c r="I37" s="9"/>
      <c r="L37" t="str" cm="1">
        <f t="array" ref="L37">IF(D12="wahr",B84:C84,"")</f>
        <v/>
      </c>
      <c r="N37" s="46"/>
      <c r="O37" s="5" t="str" cm="1">
        <f t="array" ref="O37:P37">IF(D12="falsch",B84:C84,"")</f>
        <v>2b UE Höhere Stochastik für Lehramt</v>
      </c>
      <c r="P37">
        <v>3</v>
      </c>
      <c r="Q37" s="47"/>
      <c r="U37" t="str">
        <v>2a SE Fragen der Kunstwissenschaft</v>
      </c>
      <c r="V37">
        <v>3</v>
      </c>
      <c r="W37" s="9"/>
    </row>
    <row r="38" spans="1:23" x14ac:dyDescent="0.25">
      <c r="A38" s="57"/>
      <c r="I38" s="9"/>
      <c r="L38" t="str" cm="1">
        <f t="array" ref="L38">IF(D16="wahr",B85:C85,"")</f>
        <v/>
      </c>
      <c r="N38" s="46"/>
      <c r="O38" s="5" t="str" cm="1">
        <f t="array" ref="O38:P38">IF(D16="falsch",B85:C85,"")</f>
        <v>1b UE Höhere Analysis für Lehramt</v>
      </c>
      <c r="P38">
        <v>3</v>
      </c>
      <c r="Q38" s="47"/>
      <c r="U38" t="str">
        <v>2b SE Forschung in Kunst und Gestaltung</v>
      </c>
      <c r="V38">
        <v>3</v>
      </c>
      <c r="W38" s="9"/>
    </row>
    <row r="39" spans="1:23" x14ac:dyDescent="0.25">
      <c r="A39" s="57"/>
      <c r="I39" s="9"/>
      <c r="L39" t="str" cm="1">
        <f t="array" ref="L39">IF(D18="wahr",B86:C86,"")</f>
        <v/>
      </c>
      <c r="N39" s="46"/>
      <c r="O39" s="5" t="str" cm="1">
        <f t="array" ref="O39:P39">IF(D18="falsch",B86:C86,"")</f>
        <v>3a VO Höhere Geometrie für Lehramt</v>
      </c>
      <c r="P39">
        <v>3</v>
      </c>
      <c r="Q39" s="47"/>
      <c r="U39" t="str">
        <v>2c SE Theorie visueller Medien</v>
      </c>
      <c r="V39">
        <v>3</v>
      </c>
      <c r="W39" s="9"/>
    </row>
    <row r="40" spans="1:23" x14ac:dyDescent="0.25">
      <c r="A40" s="57"/>
      <c r="I40" s="9"/>
      <c r="L40" t="str" cm="1">
        <f t="array" ref="L40">IF(D14="wahr",B87:C87,"")</f>
        <v/>
      </c>
      <c r="N40" s="46"/>
      <c r="O40" s="5" t="str" cm="1">
        <f t="array" ref="O40:P40">IF(D14="falsch",B87:C87,"")</f>
        <v>3b UE Höhere Geometrie für Lehramt</v>
      </c>
      <c r="P40">
        <v>3</v>
      </c>
      <c r="Q40" s="47"/>
      <c r="U40" t="str">
        <v>3 KU Eigenständiges künstlerisches Projekt I</v>
      </c>
      <c r="V40">
        <v>5</v>
      </c>
      <c r="W40" s="9"/>
    </row>
    <row r="41" spans="1:23" x14ac:dyDescent="0.25">
      <c r="A41" s="57"/>
      <c r="I41" s="9"/>
      <c r="L41" t="str" cm="1">
        <f t="array" ref="L41">IF(D37="wahr",#REF!,"")</f>
        <v/>
      </c>
      <c r="N41" s="46"/>
      <c r="O41" s="56" t="s">
        <v>80</v>
      </c>
      <c r="P41" s="56">
        <v>2</v>
      </c>
      <c r="Q41" s="47" t="s">
        <v>16</v>
      </c>
      <c r="U41" t="str">
        <v>4 KU Eigenständiges künstlerisches Projekt II</v>
      </c>
      <c r="V41">
        <v>6</v>
      </c>
      <c r="W41" s="9"/>
    </row>
    <row r="42" spans="1:23" x14ac:dyDescent="0.25">
      <c r="A42" s="57"/>
      <c r="I42" s="9"/>
      <c r="L42" t="str" cm="1">
        <f t="array" ref="L42">IF(D38="wahr",#REF!,"")</f>
        <v/>
      </c>
      <c r="N42" s="46"/>
      <c r="O42" s="56" t="s">
        <v>73</v>
      </c>
      <c r="P42" s="56">
        <v>3</v>
      </c>
      <c r="Q42" s="47" t="s">
        <v>16</v>
      </c>
      <c r="U42" t="str">
        <v>5 KU Eigenständiges künstlerisches Projekt III</v>
      </c>
      <c r="V42">
        <v>5</v>
      </c>
      <c r="W42" s="9"/>
    </row>
    <row r="43" spans="1:23" x14ac:dyDescent="0.25">
      <c r="A43" s="57"/>
      <c r="I43" s="9"/>
      <c r="L43" t="str" cm="1">
        <f t="array" ref="L43">IF(D39="wahr",#REF!,"")</f>
        <v/>
      </c>
      <c r="N43" s="46"/>
      <c r="O43" s="56" t="s">
        <v>74</v>
      </c>
      <c r="P43" s="56">
        <v>3</v>
      </c>
      <c r="Q43" s="47" t="s">
        <v>16</v>
      </c>
      <c r="U43" t="str">
        <v>6 PR Fachdidaktische Begleitlehrveranstaltung zum Masterpraktikum</v>
      </c>
      <c r="V43">
        <v>2</v>
      </c>
      <c r="W43" s="9"/>
    </row>
    <row r="44" spans="1:23" ht="14.25" customHeight="1" x14ac:dyDescent="0.25">
      <c r="A44" s="57"/>
      <c r="I44" s="9"/>
      <c r="L44" t="str" cm="1">
        <f t="array" ref="L44">IF(D40="wahr",#REF!,"")</f>
        <v/>
      </c>
      <c r="N44" s="46"/>
      <c r="O44" s="56" t="s">
        <v>75</v>
      </c>
      <c r="P44" s="56">
        <v>3</v>
      </c>
      <c r="Q44" s="47" t="s">
        <v>16</v>
      </c>
      <c r="W44" s="9"/>
    </row>
    <row r="45" spans="1:23" x14ac:dyDescent="0.25">
      <c r="A45" s="57"/>
      <c r="I45" s="9"/>
      <c r="L45" t="str" cm="1">
        <f t="array" ref="L45">IF(D41="wahr",#REF!,"")</f>
        <v/>
      </c>
      <c r="N45" s="46"/>
      <c r="O45" s="56" t="s">
        <v>76</v>
      </c>
      <c r="P45" s="56">
        <v>3</v>
      </c>
      <c r="Q45" s="47" t="s">
        <v>16</v>
      </c>
      <c r="W45" s="9"/>
    </row>
    <row r="46" spans="1:23" x14ac:dyDescent="0.25">
      <c r="A46" s="57"/>
      <c r="I46" s="9"/>
      <c r="L46" t="str" cm="1">
        <f t="array" ref="L46">IF(D42="wahr",#REF!,"")</f>
        <v/>
      </c>
      <c r="N46" s="46"/>
      <c r="O46" s="58" t="s">
        <v>77</v>
      </c>
      <c r="P46" s="58">
        <v>5</v>
      </c>
      <c r="Q46" s="47" t="s">
        <v>16</v>
      </c>
      <c r="W46" s="9"/>
    </row>
    <row r="47" spans="1:23" x14ac:dyDescent="0.25">
      <c r="I47" s="9"/>
      <c r="L47" t="str" cm="1">
        <f t="array" ref="L47">IF(D43="wahr",#REF!,"")</f>
        <v/>
      </c>
      <c r="N47" s="46"/>
      <c r="O47" s="58" t="s">
        <v>78</v>
      </c>
      <c r="P47" s="58">
        <v>6</v>
      </c>
      <c r="Q47" s="47" t="s">
        <v>16</v>
      </c>
      <c r="W47" s="9"/>
    </row>
    <row r="48" spans="1:23" x14ac:dyDescent="0.25">
      <c r="I48" s="9"/>
      <c r="N48" s="46"/>
      <c r="O48" s="58" t="s">
        <v>79</v>
      </c>
      <c r="P48" s="58">
        <v>5</v>
      </c>
      <c r="Q48" s="47" t="s">
        <v>16</v>
      </c>
      <c r="W48" s="9"/>
    </row>
    <row r="49" spans="1:23" x14ac:dyDescent="0.25">
      <c r="I49" s="9"/>
      <c r="N49" s="46"/>
      <c r="O49" s="58" t="s">
        <v>81</v>
      </c>
      <c r="P49" s="58">
        <v>2</v>
      </c>
      <c r="Q49" s="47" t="s">
        <v>16</v>
      </c>
      <c r="W49" s="9"/>
    </row>
    <row r="50" spans="1:23" x14ac:dyDescent="0.25">
      <c r="I50" s="9"/>
      <c r="N50" s="46"/>
      <c r="O50" s="58"/>
      <c r="P50" s="58"/>
      <c r="Q50" s="47"/>
      <c r="W50" s="9"/>
    </row>
    <row r="51" spans="1:23" x14ac:dyDescent="0.25">
      <c r="C51" s="1"/>
      <c r="I51" s="9"/>
      <c r="N51" s="46"/>
      <c r="P51">
        <f>SUM(P35:P49)</f>
        <v>50</v>
      </c>
      <c r="Q51" s="47"/>
      <c r="W51" s="9"/>
    </row>
    <row r="52" spans="1:23" ht="15.75" thickBot="1" x14ac:dyDescent="0.3">
      <c r="C52" s="1"/>
      <c r="I52" s="9"/>
      <c r="N52" s="48"/>
      <c r="O52" s="12"/>
      <c r="P52" s="12"/>
      <c r="Q52" s="49"/>
      <c r="W52" s="9"/>
    </row>
    <row r="53" spans="1:23" x14ac:dyDescent="0.25">
      <c r="A53" s="9"/>
      <c r="B53" s="9"/>
      <c r="C53" s="41"/>
      <c r="D53" s="9"/>
      <c r="E53" s="9"/>
      <c r="F53" s="9"/>
      <c r="G53" s="9"/>
      <c r="H53" s="9"/>
      <c r="I53" s="9"/>
      <c r="J53" s="9"/>
      <c r="K53" s="9"/>
      <c r="L53" s="9"/>
      <c r="M53" s="9"/>
      <c r="N53" s="9"/>
      <c r="O53" s="9"/>
      <c r="P53" s="9"/>
      <c r="Q53" s="9"/>
      <c r="R53" s="9"/>
      <c r="S53" s="9"/>
      <c r="T53" s="9"/>
      <c r="U53" s="9"/>
      <c r="V53" s="9"/>
      <c r="W53" s="9"/>
    </row>
    <row r="54" spans="1:23" x14ac:dyDescent="0.25">
      <c r="A54" s="9"/>
      <c r="B54" s="9"/>
      <c r="C54" s="9"/>
      <c r="D54" s="9"/>
      <c r="E54" s="9"/>
      <c r="F54" s="9"/>
      <c r="G54" s="9"/>
      <c r="H54" s="9"/>
      <c r="I54" s="9"/>
      <c r="J54" s="9"/>
      <c r="K54" s="9"/>
      <c r="L54" s="9"/>
      <c r="M54" s="9"/>
      <c r="N54" s="9"/>
      <c r="O54" s="9"/>
      <c r="P54" s="9"/>
      <c r="Q54" s="9"/>
      <c r="R54" s="9"/>
      <c r="S54" s="9"/>
      <c r="T54" s="9"/>
      <c r="U54" s="9"/>
      <c r="V54" s="9"/>
      <c r="W54" s="9"/>
    </row>
    <row r="55" spans="1:23" ht="15.75" thickBot="1" x14ac:dyDescent="0.3">
      <c r="A55" s="9"/>
      <c r="B55" s="9"/>
      <c r="C55" s="9"/>
      <c r="D55" s="9"/>
      <c r="E55" s="9"/>
      <c r="F55" s="9"/>
      <c r="G55" s="9"/>
      <c r="H55" s="9"/>
      <c r="I55" s="9"/>
      <c r="J55" s="9"/>
      <c r="K55" s="9"/>
      <c r="L55" s="9"/>
      <c r="M55" s="9"/>
      <c r="N55" s="9"/>
      <c r="O55" s="9"/>
      <c r="P55" s="9"/>
      <c r="Q55" s="9"/>
      <c r="R55" s="9"/>
      <c r="S55" s="9"/>
      <c r="T55" s="9"/>
      <c r="U55" s="9"/>
      <c r="V55" s="9"/>
      <c r="W55" s="9"/>
    </row>
    <row r="56" spans="1:23" x14ac:dyDescent="0.25">
      <c r="A56" s="106" t="s">
        <v>14</v>
      </c>
      <c r="B56" s="59" t="s">
        <v>54</v>
      </c>
      <c r="C56" s="53">
        <v>2</v>
      </c>
    </row>
    <row r="57" spans="1:23" x14ac:dyDescent="0.25">
      <c r="A57" s="107"/>
      <c r="B57" s="60" t="s">
        <v>55</v>
      </c>
      <c r="C57" s="54">
        <v>2</v>
      </c>
    </row>
    <row r="58" spans="1:23" x14ac:dyDescent="0.25">
      <c r="A58" s="107"/>
      <c r="B58" s="60" t="s">
        <v>56</v>
      </c>
      <c r="C58" s="54">
        <v>2</v>
      </c>
      <c r="O58" s="58" t="s">
        <v>17</v>
      </c>
      <c r="P58" s="58"/>
      <c r="Q58" s="58"/>
      <c r="R58" s="58"/>
    </row>
    <row r="59" spans="1:23" x14ac:dyDescent="0.25">
      <c r="A59" s="107"/>
      <c r="B59" s="60" t="s">
        <v>57</v>
      </c>
      <c r="C59" s="54">
        <v>3</v>
      </c>
    </row>
    <row r="60" spans="1:23" x14ac:dyDescent="0.25">
      <c r="A60" s="107"/>
      <c r="B60" s="60" t="s">
        <v>58</v>
      </c>
      <c r="C60" s="54">
        <v>6</v>
      </c>
    </row>
    <row r="61" spans="1:23" x14ac:dyDescent="0.25">
      <c r="A61" s="107"/>
      <c r="B61" s="60" t="s">
        <v>59</v>
      </c>
      <c r="C61" s="54">
        <v>2</v>
      </c>
    </row>
    <row r="62" spans="1:23" x14ac:dyDescent="0.25">
      <c r="A62" s="107"/>
      <c r="B62" s="60" t="s">
        <v>37</v>
      </c>
      <c r="C62" s="54">
        <v>3</v>
      </c>
    </row>
    <row r="63" spans="1:23" x14ac:dyDescent="0.25">
      <c r="A63" s="107"/>
      <c r="B63" s="60" t="s">
        <v>60</v>
      </c>
      <c r="C63" s="54">
        <v>2</v>
      </c>
      <c r="E63" s="62"/>
      <c r="F63" s="62"/>
      <c r="G63" s="62"/>
    </row>
    <row r="64" spans="1:23" x14ac:dyDescent="0.25">
      <c r="A64" s="107"/>
      <c r="B64" s="60" t="s">
        <v>61</v>
      </c>
      <c r="C64" s="54">
        <v>6</v>
      </c>
      <c r="E64" s="62"/>
      <c r="F64" s="63" t="s">
        <v>18</v>
      </c>
      <c r="G64" s="62"/>
    </row>
    <row r="65" spans="1:7" x14ac:dyDescent="0.25">
      <c r="A65" s="107"/>
      <c r="B65" s="60" t="s">
        <v>62</v>
      </c>
      <c r="C65" s="54">
        <v>2</v>
      </c>
      <c r="E65" s="62"/>
      <c r="F65" s="62"/>
      <c r="G65" s="62"/>
    </row>
    <row r="66" spans="1:7" x14ac:dyDescent="0.25">
      <c r="A66" s="107"/>
      <c r="B66" s="60" t="s">
        <v>63</v>
      </c>
      <c r="C66" s="54">
        <v>2</v>
      </c>
    </row>
    <row r="67" spans="1:7" x14ac:dyDescent="0.25">
      <c r="A67" s="107"/>
      <c r="B67" s="60" t="s">
        <v>64</v>
      </c>
      <c r="C67" s="54">
        <v>6</v>
      </c>
    </row>
    <row r="68" spans="1:7" x14ac:dyDescent="0.25">
      <c r="A68" s="107"/>
      <c r="B68" s="60" t="s">
        <v>65</v>
      </c>
      <c r="C68" s="54">
        <v>2</v>
      </c>
    </row>
    <row r="69" spans="1:7" x14ac:dyDescent="0.25">
      <c r="A69" s="107"/>
      <c r="B69" s="60" t="s">
        <v>66</v>
      </c>
      <c r="C69" s="54">
        <v>3</v>
      </c>
    </row>
    <row r="70" spans="1:7" x14ac:dyDescent="0.25">
      <c r="A70" s="107"/>
      <c r="B70" s="60" t="s">
        <v>67</v>
      </c>
      <c r="C70" s="54">
        <v>2</v>
      </c>
    </row>
    <row r="71" spans="1:7" x14ac:dyDescent="0.25">
      <c r="A71" s="107"/>
      <c r="B71" s="60" t="s">
        <v>68</v>
      </c>
      <c r="C71" s="54">
        <v>7</v>
      </c>
    </row>
    <row r="72" spans="1:7" x14ac:dyDescent="0.25">
      <c r="A72" s="107"/>
      <c r="B72" s="60" t="s">
        <v>69</v>
      </c>
      <c r="C72" s="54">
        <v>7</v>
      </c>
    </row>
    <row r="73" spans="1:7" x14ac:dyDescent="0.25">
      <c r="A73" s="107"/>
      <c r="B73" s="60" t="s">
        <v>70</v>
      </c>
      <c r="C73" s="54">
        <v>7</v>
      </c>
    </row>
    <row r="74" spans="1:7" x14ac:dyDescent="0.25">
      <c r="A74" s="107"/>
      <c r="B74" s="60" t="s">
        <v>71</v>
      </c>
      <c r="C74" s="54">
        <v>5</v>
      </c>
    </row>
    <row r="75" spans="1:7" x14ac:dyDescent="0.25">
      <c r="A75" s="107"/>
      <c r="B75" s="60" t="s">
        <v>72</v>
      </c>
      <c r="C75" s="54">
        <v>5</v>
      </c>
    </row>
    <row r="76" spans="1:7" x14ac:dyDescent="0.25">
      <c r="A76" s="107"/>
      <c r="B76" s="60"/>
      <c r="C76" s="54"/>
    </row>
    <row r="77" spans="1:7" x14ac:dyDescent="0.25">
      <c r="A77" s="107"/>
      <c r="B77" s="60"/>
      <c r="C77" s="54"/>
    </row>
    <row r="78" spans="1:7" x14ac:dyDescent="0.25">
      <c r="A78" s="107"/>
      <c r="B78" s="60"/>
      <c r="C78" s="54"/>
    </row>
    <row r="79" spans="1:7" ht="15.75" thickBot="1" x14ac:dyDescent="0.3">
      <c r="A79" s="108"/>
      <c r="B79" s="61"/>
      <c r="C79" s="55"/>
    </row>
    <row r="80" spans="1:7" x14ac:dyDescent="0.25">
      <c r="A80" s="74"/>
      <c r="B80" s="75"/>
      <c r="C80" s="76"/>
    </row>
    <row r="81" spans="1:3" ht="15.75" thickBot="1" x14ac:dyDescent="0.3">
      <c r="A81" s="1"/>
      <c r="C81" s="1"/>
    </row>
    <row r="82" spans="1:3" x14ac:dyDescent="0.25">
      <c r="A82" s="109" t="s">
        <v>13</v>
      </c>
      <c r="B82" s="59" t="s">
        <v>24</v>
      </c>
      <c r="C82" s="53">
        <v>3</v>
      </c>
    </row>
    <row r="83" spans="1:3" x14ac:dyDescent="0.25">
      <c r="A83" s="110"/>
      <c r="B83" s="60" t="s">
        <v>25</v>
      </c>
      <c r="C83" s="54">
        <v>3</v>
      </c>
    </row>
    <row r="84" spans="1:3" x14ac:dyDescent="0.25">
      <c r="A84" s="110"/>
      <c r="B84" s="60" t="s">
        <v>26</v>
      </c>
      <c r="C84" s="54">
        <v>3</v>
      </c>
    </row>
    <row r="85" spans="1:3" ht="15.75" thickBot="1" x14ac:dyDescent="0.3">
      <c r="A85" s="111"/>
      <c r="B85" s="61" t="s">
        <v>27</v>
      </c>
      <c r="C85" s="55">
        <v>3</v>
      </c>
    </row>
    <row r="86" spans="1:3" x14ac:dyDescent="0.25">
      <c r="B86" t="s">
        <v>28</v>
      </c>
      <c r="C86">
        <v>3</v>
      </c>
    </row>
    <row r="87" spans="1:3" x14ac:dyDescent="0.25">
      <c r="B87" t="s">
        <v>29</v>
      </c>
      <c r="C87">
        <v>3</v>
      </c>
    </row>
  </sheetData>
  <sheetProtection selectLockedCells="1" selectUnlockedCells="1"/>
  <mergeCells count="2">
    <mergeCell ref="A56:A79"/>
    <mergeCell ref="A82:A85"/>
  </mergeCells>
  <phoneticPr fontId="8" type="noConversion"/>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9D0D8-64D7-4E66-85B2-58DB0C1BF085}">
  <sheetPr>
    <tabColor rgb="FFFF0000"/>
  </sheetPr>
  <dimension ref="A1:H54"/>
  <sheetViews>
    <sheetView workbookViewId="0">
      <selection activeCell="O26" sqref="O26"/>
    </sheetView>
  </sheetViews>
  <sheetFormatPr baseColWidth="10" defaultColWidth="9" defaultRowHeight="15" x14ac:dyDescent="0.25"/>
  <cols>
    <col min="1" max="1" width="8.85546875" bestFit="1" customWidth="1"/>
    <col min="2" max="2" width="57.42578125" bestFit="1" customWidth="1"/>
    <col min="5" max="5" width="21" bestFit="1" customWidth="1"/>
  </cols>
  <sheetData>
    <row r="1" spans="1:8" ht="32.25" thickBot="1" x14ac:dyDescent="0.3">
      <c r="A1" s="112" t="s">
        <v>7</v>
      </c>
      <c r="B1" s="113"/>
      <c r="C1" s="113"/>
      <c r="D1" s="113"/>
      <c r="E1" s="113"/>
      <c r="F1" s="114"/>
      <c r="G1" s="9"/>
      <c r="H1" s="9"/>
    </row>
    <row r="2" spans="1:8" ht="15.75" thickBot="1" x14ac:dyDescent="0.3">
      <c r="A2" s="115" t="s">
        <v>6</v>
      </c>
      <c r="B2" s="6" t="s">
        <v>4</v>
      </c>
      <c r="C2" s="6"/>
      <c r="D2" s="6"/>
      <c r="E2" s="6" t="s">
        <v>5</v>
      </c>
      <c r="F2" s="7"/>
      <c r="G2" s="9"/>
      <c r="H2" s="9"/>
    </row>
    <row r="3" spans="1:8" x14ac:dyDescent="0.25">
      <c r="A3" s="116"/>
      <c r="B3" s="1" t="str" cm="1">
        <f t="array" ref="B3:C22">'Seite 1'!R2:S21</f>
        <v/>
      </c>
      <c r="C3" s="1">
        <v>0</v>
      </c>
      <c r="D3" s="1"/>
      <c r="E3" s="1" t="str" cm="1">
        <f t="array" ref="E3:F22">'Seite 1'!U2:V21</f>
        <v>1a VO Kunst-, Bild- und Architekturgeschichte I (STEOP)</v>
      </c>
      <c r="F3" s="11">
        <v>2</v>
      </c>
      <c r="G3" s="9"/>
      <c r="H3" s="9"/>
    </row>
    <row r="4" spans="1:8" x14ac:dyDescent="0.25">
      <c r="A4" s="116"/>
      <c r="B4" s="1">
        <v>0</v>
      </c>
      <c r="C4" s="1">
        <v>0</v>
      </c>
      <c r="D4" s="1"/>
      <c r="E4" s="1" t="str">
        <v>1b VO Kunst-, Bild- und Architekturgeschichte II</v>
      </c>
      <c r="F4" s="11">
        <v>2</v>
      </c>
      <c r="G4" s="9"/>
      <c r="H4" s="9"/>
    </row>
    <row r="5" spans="1:8" x14ac:dyDescent="0.25">
      <c r="A5" s="116"/>
      <c r="B5" s="1">
        <v>0</v>
      </c>
      <c r="C5" s="1">
        <v>0</v>
      </c>
      <c r="D5" s="1"/>
      <c r="E5" s="1" t="str">
        <v>2a VO Einführung Fachdidaktik Kunst und Gestaltung (STEOP)</v>
      </c>
      <c r="F5" s="11">
        <v>2</v>
      </c>
      <c r="G5" s="9"/>
      <c r="H5" s="9"/>
    </row>
    <row r="6" spans="1:8" x14ac:dyDescent="0.25">
      <c r="A6" s="116"/>
      <c r="B6" s="1">
        <v>0</v>
      </c>
      <c r="C6" s="1">
        <v>0</v>
      </c>
      <c r="D6" s="1"/>
      <c r="E6" s="1" t="str">
        <v>2b SE Fachdidaktische Theorien Kunst und Gestaltung</v>
      </c>
      <c r="F6" s="11">
        <v>3</v>
      </c>
      <c r="G6" s="9"/>
      <c r="H6" s="9"/>
    </row>
    <row r="7" spans="1:8" x14ac:dyDescent="0.25">
      <c r="A7" s="116"/>
      <c r="B7" s="1">
        <v>0</v>
      </c>
      <c r="C7" s="1">
        <v>0</v>
      </c>
      <c r="D7" s="1"/>
      <c r="E7" s="1" t="str">
        <v>3 KU Künstlerische Grundlagen</v>
      </c>
      <c r="F7" s="11">
        <v>6</v>
      </c>
      <c r="G7" s="9"/>
      <c r="H7" s="9"/>
    </row>
    <row r="8" spans="1:8" x14ac:dyDescent="0.25">
      <c r="A8" s="116"/>
      <c r="B8" s="1">
        <v>0</v>
      </c>
      <c r="C8" s="1">
        <v>0</v>
      </c>
      <c r="D8" s="1"/>
      <c r="E8" s="1" t="str">
        <v>4a VO Ansätze und Theorien der Kunst im interdiziplinären Kontext</v>
      </c>
      <c r="F8" s="11">
        <v>2</v>
      </c>
      <c r="G8" s="9"/>
      <c r="H8" s="9"/>
    </row>
    <row r="9" spans="1:8" x14ac:dyDescent="0.25">
      <c r="A9" s="116"/>
      <c r="B9" s="1">
        <v>0</v>
      </c>
      <c r="C9" s="1">
        <v>0</v>
      </c>
      <c r="D9" s="1"/>
      <c r="E9" s="1" t="str">
        <v>5a PS Bildkulturen/Alltagsästhetik</v>
      </c>
      <c r="F9" s="11">
        <v>3</v>
      </c>
      <c r="G9" s="9"/>
      <c r="H9" s="9"/>
    </row>
    <row r="10" spans="1:8" x14ac:dyDescent="0.25">
      <c r="A10" s="116"/>
      <c r="B10" s="1">
        <v>0</v>
      </c>
      <c r="C10" s="1">
        <v>0</v>
      </c>
      <c r="D10" s="1"/>
      <c r="E10" s="1" t="str">
        <v>5b VO Bildungsräume und visuelle Kulturen</v>
      </c>
      <c r="F10" s="11">
        <v>2</v>
      </c>
      <c r="G10" s="9"/>
      <c r="H10" s="9"/>
    </row>
    <row r="11" spans="1:8" x14ac:dyDescent="0.25">
      <c r="A11" s="116"/>
      <c r="B11" s="1">
        <v>0</v>
      </c>
      <c r="C11" s="1">
        <v>0</v>
      </c>
      <c r="D11" s="1"/>
      <c r="E11" s="1" t="str">
        <v>6 KU Entwicklung Kunstpraxis</v>
      </c>
      <c r="F11" s="11">
        <v>6</v>
      </c>
      <c r="G11" s="9"/>
      <c r="H11" s="9"/>
    </row>
    <row r="12" spans="1:8" x14ac:dyDescent="0.25">
      <c r="A12" s="116"/>
      <c r="B12" s="1">
        <v>0</v>
      </c>
      <c r="C12" s="1">
        <v>0</v>
      </c>
      <c r="D12" s="1"/>
      <c r="E12" s="1" t="str">
        <v>7a KG Wahrnehmen und Zeichnen</v>
      </c>
      <c r="F12" s="11">
        <v>2</v>
      </c>
      <c r="G12" s="9"/>
      <c r="H12" s="9"/>
    </row>
    <row r="13" spans="1:8" x14ac:dyDescent="0.25">
      <c r="A13" s="116"/>
      <c r="B13" s="1">
        <v>0</v>
      </c>
      <c r="C13" s="1">
        <v>0</v>
      </c>
      <c r="D13" s="1"/>
      <c r="E13" s="1" t="str">
        <v>7b KG Fotografie und Gestaltung</v>
      </c>
      <c r="F13" s="11">
        <v>2</v>
      </c>
      <c r="G13" s="9"/>
      <c r="H13" s="9"/>
    </row>
    <row r="14" spans="1:8" x14ac:dyDescent="0.25">
      <c r="A14" s="116"/>
      <c r="B14" s="1">
        <v>0</v>
      </c>
      <c r="C14" s="1">
        <v>0</v>
      </c>
      <c r="D14" s="1"/>
      <c r="E14" s="1" t="str">
        <v>13 PR Praxissemster - Fachdidaktischer Teil</v>
      </c>
      <c r="F14" s="11">
        <v>6</v>
      </c>
      <c r="G14" s="9"/>
      <c r="H14" s="9"/>
    </row>
    <row r="15" spans="1:8" x14ac:dyDescent="0.25">
      <c r="A15" s="116"/>
      <c r="B15" s="1">
        <v>0</v>
      </c>
      <c r="C15" s="1">
        <v>0</v>
      </c>
      <c r="D15" s="1"/>
      <c r="E15" s="1" t="str">
        <v>8a UE Alltagskulturen als Gegenstand des Unterrichts</v>
      </c>
      <c r="F15" s="11">
        <v>2</v>
      </c>
      <c r="G15" s="9"/>
      <c r="H15" s="9"/>
    </row>
    <row r="16" spans="1:8" x14ac:dyDescent="0.25">
      <c r="A16" s="116"/>
      <c r="B16" s="1">
        <v>0</v>
      </c>
      <c r="C16" s="1">
        <v>0</v>
      </c>
      <c r="D16" s="1"/>
      <c r="E16" s="1" t="str">
        <v>8b SE Kunstvermittlung an Originalen</v>
      </c>
      <c r="F16" s="11">
        <v>3</v>
      </c>
      <c r="G16" s="9"/>
      <c r="H16" s="9"/>
    </row>
    <row r="17" spans="1:8" x14ac:dyDescent="0.25">
      <c r="A17" s="116"/>
      <c r="B17" s="1">
        <v>0</v>
      </c>
      <c r="C17" s="1">
        <v>0</v>
      </c>
      <c r="D17" s="1"/>
      <c r="E17" s="1" t="str">
        <v>4b PS Design und Architektur</v>
      </c>
      <c r="F17" s="11">
        <v>2</v>
      </c>
      <c r="G17" s="9"/>
      <c r="H17" s="9"/>
    </row>
    <row r="18" spans="1:8" x14ac:dyDescent="0.25">
      <c r="A18" s="116"/>
      <c r="B18" s="1">
        <v>0</v>
      </c>
      <c r="C18" s="1">
        <v>0</v>
      </c>
      <c r="D18" s="1"/>
      <c r="E18" s="1" t="str">
        <v>9 KU Kunstpraxis I</v>
      </c>
      <c r="F18" s="11">
        <v>7</v>
      </c>
      <c r="G18" s="9"/>
      <c r="H18" s="9"/>
    </row>
    <row r="19" spans="1:8" x14ac:dyDescent="0.25">
      <c r="A19" s="116"/>
      <c r="B19" s="1">
        <v>0</v>
      </c>
      <c r="C19" s="1">
        <v>0</v>
      </c>
      <c r="D19" s="1"/>
      <c r="E19" s="1" t="str">
        <v>10 KU Kunstpraxis II</v>
      </c>
      <c r="F19" s="11">
        <v>7</v>
      </c>
      <c r="G19" s="9"/>
      <c r="H19" s="9"/>
    </row>
    <row r="20" spans="1:8" x14ac:dyDescent="0.25">
      <c r="A20" s="116"/>
      <c r="B20" s="1">
        <v>0</v>
      </c>
      <c r="C20" s="1">
        <v>0</v>
      </c>
      <c r="D20" s="1"/>
      <c r="E20" s="1" t="str">
        <v>11 KU Kunstpraxis I</v>
      </c>
      <c r="F20" s="11">
        <v>7</v>
      </c>
      <c r="G20" s="9"/>
      <c r="H20" s="9"/>
    </row>
    <row r="21" spans="1:8" x14ac:dyDescent="0.25">
      <c r="A21" s="116"/>
      <c r="B21" s="1">
        <v>0</v>
      </c>
      <c r="C21" s="1">
        <v>0</v>
      </c>
      <c r="D21" s="1"/>
      <c r="E21" s="1" t="str">
        <v>12 Individuelle Schwerpunktsetzung</v>
      </c>
      <c r="F21" s="11">
        <v>5</v>
      </c>
      <c r="G21" s="9"/>
      <c r="H21" s="9"/>
    </row>
    <row r="22" spans="1:8" x14ac:dyDescent="0.25">
      <c r="A22" s="116"/>
      <c r="B22" s="1">
        <v>0</v>
      </c>
      <c r="C22" s="1">
        <v>0</v>
      </c>
      <c r="D22" s="1"/>
      <c r="E22" s="1" t="str">
        <v>14 SE Seminar Bachelorarbeit</v>
      </c>
      <c r="F22" s="11">
        <v>5</v>
      </c>
      <c r="G22" s="9"/>
      <c r="H22" s="9"/>
    </row>
    <row r="23" spans="1:8" x14ac:dyDescent="0.25">
      <c r="A23" s="116"/>
      <c r="B23" s="1"/>
      <c r="C23" s="1"/>
      <c r="D23" s="1"/>
      <c r="E23" s="1"/>
      <c r="F23" s="11"/>
      <c r="G23" s="9"/>
      <c r="H23" s="9"/>
    </row>
    <row r="24" spans="1:8" x14ac:dyDescent="0.25">
      <c r="A24" s="116"/>
      <c r="B24" s="1"/>
      <c r="C24" s="1"/>
      <c r="D24" s="1"/>
      <c r="E24" s="1"/>
      <c r="F24" s="11"/>
      <c r="G24" s="9"/>
      <c r="H24" s="9"/>
    </row>
    <row r="25" spans="1:8" x14ac:dyDescent="0.25">
      <c r="A25" s="116"/>
      <c r="B25" s="1"/>
      <c r="C25" s="1"/>
      <c r="D25" s="1"/>
      <c r="E25" s="1"/>
      <c r="F25" s="11"/>
      <c r="G25" s="9"/>
      <c r="H25" s="9"/>
    </row>
    <row r="26" spans="1:8" x14ac:dyDescent="0.25">
      <c r="A26" s="116"/>
      <c r="B26" s="1"/>
      <c r="C26" s="1"/>
      <c r="D26" s="1"/>
      <c r="E26" s="1"/>
      <c r="F26" s="11"/>
      <c r="G26" s="9"/>
      <c r="H26" s="9"/>
    </row>
    <row r="27" spans="1:8" x14ac:dyDescent="0.25">
      <c r="A27" s="116"/>
      <c r="B27" s="1"/>
      <c r="C27" s="1"/>
      <c r="D27" s="1"/>
      <c r="E27" s="1"/>
      <c r="F27" s="11"/>
      <c r="G27" s="9"/>
      <c r="H27" s="9"/>
    </row>
    <row r="28" spans="1:8" ht="15.75" thickBot="1" x14ac:dyDescent="0.3">
      <c r="A28" s="117"/>
      <c r="B28" s="12"/>
      <c r="C28" s="13">
        <f>SUM(C3:C27)</f>
        <v>0</v>
      </c>
      <c r="D28" s="13"/>
      <c r="E28" s="13"/>
      <c r="F28" s="14">
        <f>SUM(F3:F27)</f>
        <v>76</v>
      </c>
      <c r="G28" s="9"/>
      <c r="H28" s="9"/>
    </row>
    <row r="29" spans="1:8" ht="15.75" thickBot="1" x14ac:dyDescent="0.3">
      <c r="B29" s="64" t="s">
        <v>4</v>
      </c>
      <c r="C29" s="65"/>
      <c r="D29" s="65"/>
      <c r="E29" s="65" t="s">
        <v>5</v>
      </c>
      <c r="F29" s="66"/>
      <c r="G29" s="9"/>
      <c r="H29" s="9"/>
    </row>
    <row r="30" spans="1:8" x14ac:dyDescent="0.25">
      <c r="A30" s="118" t="s">
        <v>10</v>
      </c>
      <c r="B30" s="44" t="str" cm="1">
        <f t="array" ref="B30">_xlfn.ANCHORARRAY('Seite 1'!R35)</f>
        <v/>
      </c>
      <c r="C30" s="44"/>
      <c r="D30" s="44"/>
      <c r="E30" s="67" t="str" cm="1">
        <f t="array" ref="E30:F38">_xlfn.ANCHORARRAY('Seite 1'!U35)</f>
        <v>1a UE Praxis Visueller Kultur im Unterricht</v>
      </c>
      <c r="F30" s="68">
        <v>2</v>
      </c>
      <c r="G30" s="9"/>
      <c r="H30" s="9"/>
    </row>
    <row r="31" spans="1:8" x14ac:dyDescent="0.25">
      <c r="A31" s="119"/>
      <c r="E31" s="1" t="str">
        <v>1b UE Praxis Visueller Kultur im Unterricht (pädagogisch-praktische Studien)</v>
      </c>
      <c r="F31" s="69">
        <v>3</v>
      </c>
      <c r="G31" s="9"/>
      <c r="H31" s="9"/>
    </row>
    <row r="32" spans="1:8" x14ac:dyDescent="0.25">
      <c r="A32" s="119"/>
      <c r="E32" s="1" t="str">
        <v>2a SE Fragen der Kunstwissenschaft</v>
      </c>
      <c r="F32" s="69">
        <v>3</v>
      </c>
      <c r="G32" s="9"/>
      <c r="H32" s="9"/>
    </row>
    <row r="33" spans="1:8" x14ac:dyDescent="0.25">
      <c r="A33" s="119"/>
      <c r="E33" s="1" t="str">
        <v>2b SE Forschung in Kunst und Gestaltung</v>
      </c>
      <c r="F33" s="69">
        <v>3</v>
      </c>
      <c r="G33" s="9"/>
      <c r="H33" s="9"/>
    </row>
    <row r="34" spans="1:8" x14ac:dyDescent="0.25">
      <c r="A34" s="119"/>
      <c r="E34" s="1" t="str">
        <v>2c SE Theorie visueller Medien</v>
      </c>
      <c r="F34" s="69">
        <v>3</v>
      </c>
      <c r="G34" s="9"/>
      <c r="H34" s="9"/>
    </row>
    <row r="35" spans="1:8" x14ac:dyDescent="0.25">
      <c r="A35" s="119"/>
      <c r="E35" s="1" t="str">
        <v>3 KU Eigenständiges künstlerisches Projekt I</v>
      </c>
      <c r="F35" s="69">
        <v>5</v>
      </c>
      <c r="G35" s="9"/>
      <c r="H35" s="9"/>
    </row>
    <row r="36" spans="1:8" x14ac:dyDescent="0.25">
      <c r="A36" s="119"/>
      <c r="E36" s="1" t="str">
        <v>4 KU Eigenständiges künstlerisches Projekt II</v>
      </c>
      <c r="F36" s="69">
        <v>6</v>
      </c>
      <c r="G36" s="9"/>
      <c r="H36" s="9"/>
    </row>
    <row r="37" spans="1:8" x14ac:dyDescent="0.25">
      <c r="A37" s="119"/>
      <c r="E37" s="1" t="str">
        <v>5 KU Eigenständiges künstlerisches Projekt III</v>
      </c>
      <c r="F37" s="69">
        <v>5</v>
      </c>
      <c r="G37" s="9"/>
      <c r="H37" s="9"/>
    </row>
    <row r="38" spans="1:8" x14ac:dyDescent="0.25">
      <c r="A38" s="119"/>
      <c r="E38" s="1" t="str">
        <v>6 PR Fachdidaktische Begleitlehrveranstaltung zum Masterpraktikum</v>
      </c>
      <c r="F38" s="69">
        <v>2</v>
      </c>
      <c r="G38" s="9"/>
      <c r="H38" s="9"/>
    </row>
    <row r="39" spans="1:8" x14ac:dyDescent="0.25">
      <c r="A39" s="119"/>
      <c r="E39" s="1"/>
      <c r="F39" s="69"/>
      <c r="G39" s="9"/>
      <c r="H39" s="9"/>
    </row>
    <row r="40" spans="1:8" x14ac:dyDescent="0.25">
      <c r="A40" s="119"/>
      <c r="F40" s="69"/>
      <c r="G40" s="9"/>
      <c r="H40" s="9"/>
    </row>
    <row r="41" spans="1:8" x14ac:dyDescent="0.25">
      <c r="A41" s="119"/>
      <c r="F41" s="69"/>
      <c r="G41" s="9"/>
      <c r="H41" s="9"/>
    </row>
    <row r="42" spans="1:8" x14ac:dyDescent="0.25">
      <c r="A42" s="119"/>
      <c r="F42" s="69"/>
      <c r="G42" s="9"/>
      <c r="H42" s="9"/>
    </row>
    <row r="43" spans="1:8" x14ac:dyDescent="0.25">
      <c r="A43" s="119"/>
      <c r="F43" s="69"/>
      <c r="G43" s="9"/>
      <c r="H43" s="9"/>
    </row>
    <row r="44" spans="1:8" x14ac:dyDescent="0.25">
      <c r="A44" s="119"/>
      <c r="F44" s="69"/>
      <c r="G44" s="9"/>
      <c r="H44" s="9"/>
    </row>
    <row r="45" spans="1:8" x14ac:dyDescent="0.25">
      <c r="A45" s="119"/>
      <c r="F45" s="69"/>
      <c r="G45" s="9"/>
      <c r="H45" s="9"/>
    </row>
    <row r="46" spans="1:8" x14ac:dyDescent="0.25">
      <c r="A46" s="119"/>
      <c r="F46" s="69"/>
      <c r="G46" s="9"/>
      <c r="H46" s="9"/>
    </row>
    <row r="47" spans="1:8" x14ac:dyDescent="0.25">
      <c r="A47" s="119"/>
      <c r="F47" s="69"/>
      <c r="G47" s="9"/>
      <c r="H47" s="9"/>
    </row>
    <row r="48" spans="1:8" ht="15.75" thickBot="1" x14ac:dyDescent="0.3">
      <c r="A48" s="120"/>
      <c r="B48" s="70"/>
      <c r="C48" s="70"/>
      <c r="D48" s="70"/>
      <c r="E48" s="70"/>
      <c r="F48" s="49"/>
      <c r="G48" s="9"/>
      <c r="H48" s="9"/>
    </row>
    <row r="49" spans="1:8" x14ac:dyDescent="0.25">
      <c r="A49" s="9"/>
      <c r="B49" s="9"/>
      <c r="C49" s="9"/>
      <c r="D49" s="9"/>
      <c r="E49" s="9"/>
      <c r="F49" s="9"/>
      <c r="G49" s="9"/>
      <c r="H49" s="9"/>
    </row>
    <row r="50" spans="1:8" x14ac:dyDescent="0.25">
      <c r="A50" s="9"/>
      <c r="B50" s="9"/>
      <c r="C50" s="9"/>
      <c r="D50" s="9"/>
      <c r="E50" s="9"/>
      <c r="F50" s="9"/>
      <c r="G50" s="9"/>
      <c r="H50" s="9"/>
    </row>
    <row r="51" spans="1:8" x14ac:dyDescent="0.25">
      <c r="A51" s="9"/>
      <c r="B51" s="9"/>
      <c r="C51" s="9"/>
      <c r="D51" s="9"/>
      <c r="E51" s="9"/>
      <c r="F51" s="9"/>
      <c r="G51" s="9"/>
      <c r="H51" s="9"/>
    </row>
    <row r="52" spans="1:8" x14ac:dyDescent="0.25">
      <c r="A52" s="9"/>
      <c r="B52" s="9"/>
      <c r="C52" s="9"/>
      <c r="D52" s="9"/>
      <c r="E52" s="9"/>
      <c r="F52" s="9"/>
      <c r="G52" s="9"/>
      <c r="H52" s="9"/>
    </row>
    <row r="53" spans="1:8" x14ac:dyDescent="0.25">
      <c r="A53" s="9"/>
      <c r="B53" s="9"/>
      <c r="C53" s="9"/>
      <c r="D53" s="9"/>
      <c r="E53" s="9"/>
      <c r="F53" s="9"/>
      <c r="G53" s="9"/>
      <c r="H53" s="9"/>
    </row>
    <row r="54" spans="1:8" x14ac:dyDescent="0.25">
      <c r="A54" s="9"/>
      <c r="B54" s="9"/>
      <c r="C54" s="9"/>
      <c r="D54" s="9"/>
      <c r="E54" s="9"/>
      <c r="F54" s="9"/>
      <c r="G54" s="9"/>
      <c r="H54" s="9"/>
    </row>
  </sheetData>
  <sheetProtection selectLockedCells="1" selectUnlockedCells="1"/>
  <mergeCells count="3">
    <mergeCell ref="A1:F1"/>
    <mergeCell ref="A2:A28"/>
    <mergeCell ref="A30:A48"/>
  </mergeCells>
  <pageMargins left="0.7" right="0.7" top="0.75" bottom="0.75" header="0.3" footer="0.3"/>
  <pageSetup paperSize="9"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7FDDB-31C1-4BD8-9105-E402BDB26BD9}">
  <dimension ref="A1:F55"/>
  <sheetViews>
    <sheetView workbookViewId="0">
      <selection activeCell="I34" sqref="I34"/>
    </sheetView>
  </sheetViews>
  <sheetFormatPr baseColWidth="10" defaultColWidth="9.140625" defaultRowHeight="15" x14ac:dyDescent="0.25"/>
  <cols>
    <col min="1" max="1" width="5.140625" style="84" customWidth="1"/>
    <col min="2" max="2" width="62.28515625" style="84" bestFit="1" customWidth="1"/>
    <col min="3" max="3" width="6.140625" style="84" bestFit="1" customWidth="1"/>
    <col min="4" max="4" width="0.85546875" style="84" customWidth="1"/>
    <col min="5" max="5" width="66.140625" style="84" bestFit="1" customWidth="1"/>
    <col min="6" max="6" width="6.140625" style="84" bestFit="1" customWidth="1"/>
    <col min="7" max="9" width="9.140625" style="84"/>
    <col min="10" max="10" width="21" style="84" bestFit="1" customWidth="1"/>
    <col min="11" max="16384" width="9.140625" style="84"/>
  </cols>
  <sheetData>
    <row r="1" spans="1:6" ht="40.5" customHeight="1" thickBot="1" x14ac:dyDescent="0.3">
      <c r="A1" s="124" t="s">
        <v>20</v>
      </c>
      <c r="B1" s="125"/>
      <c r="C1" s="125"/>
      <c r="D1" s="126"/>
      <c r="E1" s="125"/>
      <c r="F1" s="127"/>
    </row>
    <row r="2" spans="1:6" ht="13.5" customHeight="1" thickBot="1" x14ac:dyDescent="0.3">
      <c r="A2" s="128" t="s">
        <v>88</v>
      </c>
      <c r="B2" s="15" t="s">
        <v>19</v>
      </c>
      <c r="C2" s="15" t="s">
        <v>8</v>
      </c>
      <c r="D2" s="16"/>
      <c r="E2" s="72" t="s">
        <v>21</v>
      </c>
      <c r="F2" s="17" t="s">
        <v>8</v>
      </c>
    </row>
    <row r="3" spans="1:6" x14ac:dyDescent="0.25">
      <c r="A3" s="129"/>
      <c r="B3" s="18" t="str" cm="1">
        <f t="array" ref="B3:C22">IF(_xlfn.ANCHORARRAY('Seite 2'!B3)=0," ",_xlfn.ANCHORARRAY('Seite 2'!B3))</f>
        <v/>
      </c>
      <c r="C3" s="19" t="str">
        <v xml:space="preserve"> </v>
      </c>
      <c r="D3" s="20"/>
      <c r="E3" s="18" t="str" cm="1">
        <f t="array" ref="E3:F22">IF(_xlfn.ANCHORARRAY('Seite 2'!E3)=0," ",_xlfn.ANCHORARRAY('Seite 2'!E3))</f>
        <v>1a VO Kunst-, Bild- und Architekturgeschichte I (STEOP)</v>
      </c>
      <c r="F3" s="21">
        <v>2</v>
      </c>
    </row>
    <row r="4" spans="1:6" x14ac:dyDescent="0.25">
      <c r="A4" s="129"/>
      <c r="B4" s="22" t="str">
        <v xml:space="preserve"> </v>
      </c>
      <c r="C4" s="23" t="str">
        <v xml:space="preserve"> </v>
      </c>
      <c r="D4" s="20"/>
      <c r="E4" s="22" t="str">
        <v>1b VO Kunst-, Bild- und Architekturgeschichte II</v>
      </c>
      <c r="F4" s="24">
        <v>2</v>
      </c>
    </row>
    <row r="5" spans="1:6" x14ac:dyDescent="0.25">
      <c r="A5" s="129"/>
      <c r="B5" s="22" t="str">
        <v xml:space="preserve"> </v>
      </c>
      <c r="C5" s="23" t="str">
        <v xml:space="preserve"> </v>
      </c>
      <c r="D5" s="20"/>
      <c r="E5" s="22" t="str">
        <v>2a VO Einführung Fachdidaktik Kunst und Gestaltung (STEOP)</v>
      </c>
      <c r="F5" s="24">
        <v>2</v>
      </c>
    </row>
    <row r="6" spans="1:6" x14ac:dyDescent="0.25">
      <c r="A6" s="129"/>
      <c r="B6" s="22" t="str">
        <v xml:space="preserve"> </v>
      </c>
      <c r="C6" s="23" t="str">
        <v xml:space="preserve"> </v>
      </c>
      <c r="D6" s="20"/>
      <c r="E6" s="22" t="str">
        <v>2b SE Fachdidaktische Theorien Kunst und Gestaltung</v>
      </c>
      <c r="F6" s="24">
        <v>3</v>
      </c>
    </row>
    <row r="7" spans="1:6" x14ac:dyDescent="0.25">
      <c r="A7" s="129"/>
      <c r="B7" s="22" t="str">
        <v xml:space="preserve"> </v>
      </c>
      <c r="C7" s="23" t="str">
        <v xml:space="preserve"> </v>
      </c>
      <c r="D7" s="20"/>
      <c r="E7" s="22" t="str">
        <v>3 KU Künstlerische Grundlagen</v>
      </c>
      <c r="F7" s="24">
        <v>6</v>
      </c>
    </row>
    <row r="8" spans="1:6" x14ac:dyDescent="0.25">
      <c r="A8" s="129"/>
      <c r="B8" s="22" t="str">
        <v xml:space="preserve"> </v>
      </c>
      <c r="C8" s="23" t="str">
        <v xml:space="preserve"> </v>
      </c>
      <c r="D8" s="20"/>
      <c r="E8" s="22" t="str">
        <v>4a VO Ansätze und Theorien der Kunst im interdiziplinären Kontext</v>
      </c>
      <c r="F8" s="24">
        <v>2</v>
      </c>
    </row>
    <row r="9" spans="1:6" x14ac:dyDescent="0.25">
      <c r="A9" s="129"/>
      <c r="B9" s="22" t="str">
        <v xml:space="preserve"> </v>
      </c>
      <c r="C9" s="23" t="str">
        <v xml:space="preserve"> </v>
      </c>
      <c r="D9" s="20"/>
      <c r="E9" s="22" t="str">
        <v>5a PS Bildkulturen/Alltagsästhetik</v>
      </c>
      <c r="F9" s="24">
        <v>3</v>
      </c>
    </row>
    <row r="10" spans="1:6" x14ac:dyDescent="0.25">
      <c r="A10" s="129"/>
      <c r="B10" s="22" t="str">
        <v xml:space="preserve"> </v>
      </c>
      <c r="C10" s="23" t="str">
        <v xml:space="preserve"> </v>
      </c>
      <c r="D10" s="20"/>
      <c r="E10" s="22" t="str">
        <v>5b VO Bildungsräume und visuelle Kulturen</v>
      </c>
      <c r="F10" s="24">
        <v>2</v>
      </c>
    </row>
    <row r="11" spans="1:6" x14ac:dyDescent="0.25">
      <c r="A11" s="129"/>
      <c r="B11" s="22" t="str">
        <v xml:space="preserve"> </v>
      </c>
      <c r="C11" s="23" t="str">
        <v xml:space="preserve"> </v>
      </c>
      <c r="D11" s="20"/>
      <c r="E11" s="22" t="str">
        <v>6 KU Entwicklung Kunstpraxis</v>
      </c>
      <c r="F11" s="24">
        <v>6</v>
      </c>
    </row>
    <row r="12" spans="1:6" x14ac:dyDescent="0.25">
      <c r="A12" s="129"/>
      <c r="B12" s="22" t="str">
        <v xml:space="preserve"> </v>
      </c>
      <c r="C12" s="23" t="str">
        <v xml:space="preserve"> </v>
      </c>
      <c r="D12" s="20"/>
      <c r="E12" s="22" t="str">
        <v>7a KG Wahrnehmen und Zeichnen</v>
      </c>
      <c r="F12" s="24">
        <v>2</v>
      </c>
    </row>
    <row r="13" spans="1:6" x14ac:dyDescent="0.25">
      <c r="A13" s="129"/>
      <c r="B13" s="22" t="str">
        <v xml:space="preserve"> </v>
      </c>
      <c r="C13" s="23" t="str">
        <v xml:space="preserve"> </v>
      </c>
      <c r="D13" s="20"/>
      <c r="E13" s="22" t="str">
        <v>7b KG Fotografie und Gestaltung</v>
      </c>
      <c r="F13" s="24">
        <v>2</v>
      </c>
    </row>
    <row r="14" spans="1:6" x14ac:dyDescent="0.25">
      <c r="A14" s="129"/>
      <c r="B14" s="22" t="str">
        <v xml:space="preserve"> </v>
      </c>
      <c r="C14" s="23" t="str">
        <v xml:space="preserve"> </v>
      </c>
      <c r="D14" s="20"/>
      <c r="E14" s="22" t="str">
        <v>13 PR Praxissemster - Fachdidaktischer Teil</v>
      </c>
      <c r="F14" s="24">
        <v>6</v>
      </c>
    </row>
    <row r="15" spans="1:6" x14ac:dyDescent="0.25">
      <c r="A15" s="129"/>
      <c r="B15" s="22" t="str">
        <v xml:space="preserve"> </v>
      </c>
      <c r="C15" s="23" t="str">
        <v xml:space="preserve"> </v>
      </c>
      <c r="D15" s="20"/>
      <c r="E15" s="22" t="str">
        <v>8a UE Alltagskulturen als Gegenstand des Unterrichts</v>
      </c>
      <c r="F15" s="24">
        <v>2</v>
      </c>
    </row>
    <row r="16" spans="1:6" x14ac:dyDescent="0.25">
      <c r="A16" s="129"/>
      <c r="B16" s="22" t="str">
        <v xml:space="preserve"> </v>
      </c>
      <c r="C16" s="23" t="str">
        <v xml:space="preserve"> </v>
      </c>
      <c r="D16" s="20"/>
      <c r="E16" s="22" t="str">
        <v>8b SE Kunstvermittlung an Originalen</v>
      </c>
      <c r="F16" s="24">
        <v>3</v>
      </c>
    </row>
    <row r="17" spans="1:6" x14ac:dyDescent="0.25">
      <c r="A17" s="129"/>
      <c r="B17" s="22" t="str">
        <v xml:space="preserve"> </v>
      </c>
      <c r="C17" s="23" t="str">
        <v xml:space="preserve"> </v>
      </c>
      <c r="D17" s="20"/>
      <c r="E17" s="22" t="str">
        <v>4b PS Design und Architektur</v>
      </c>
      <c r="F17" s="24">
        <v>2</v>
      </c>
    </row>
    <row r="18" spans="1:6" x14ac:dyDescent="0.25">
      <c r="A18" s="129"/>
      <c r="B18" s="22" t="str">
        <v xml:space="preserve"> </v>
      </c>
      <c r="C18" s="23" t="str">
        <v xml:space="preserve"> </v>
      </c>
      <c r="D18" s="20"/>
      <c r="E18" s="22" t="str">
        <v>9 KU Kunstpraxis I</v>
      </c>
      <c r="F18" s="24">
        <v>7</v>
      </c>
    </row>
    <row r="19" spans="1:6" x14ac:dyDescent="0.25">
      <c r="A19" s="129"/>
      <c r="B19" s="22" t="str">
        <v xml:space="preserve"> </v>
      </c>
      <c r="C19" s="23" t="str">
        <v xml:space="preserve"> </v>
      </c>
      <c r="D19" s="20"/>
      <c r="E19" s="22" t="str">
        <v>10 KU Kunstpraxis II</v>
      </c>
      <c r="F19" s="24">
        <v>7</v>
      </c>
    </row>
    <row r="20" spans="1:6" x14ac:dyDescent="0.25">
      <c r="A20" s="129"/>
      <c r="B20" s="22" t="str">
        <v xml:space="preserve"> </v>
      </c>
      <c r="C20" s="23" t="str">
        <v xml:space="preserve"> </v>
      </c>
      <c r="D20" s="20"/>
      <c r="E20" s="22" t="str">
        <v>11 KU Kunstpraxis I</v>
      </c>
      <c r="F20" s="24">
        <v>7</v>
      </c>
    </row>
    <row r="21" spans="1:6" x14ac:dyDescent="0.25">
      <c r="A21" s="129"/>
      <c r="B21" s="22" t="str">
        <v xml:space="preserve"> </v>
      </c>
      <c r="C21" s="23" t="str">
        <v xml:space="preserve"> </v>
      </c>
      <c r="D21" s="20"/>
      <c r="E21" s="22" t="str">
        <v>12 Individuelle Schwerpunktsetzung</v>
      </c>
      <c r="F21" s="24">
        <v>5</v>
      </c>
    </row>
    <row r="22" spans="1:6" x14ac:dyDescent="0.25">
      <c r="A22" s="129"/>
      <c r="B22" s="22" t="str">
        <v xml:space="preserve"> </v>
      </c>
      <c r="C22" s="23" t="str">
        <v xml:space="preserve"> </v>
      </c>
      <c r="D22" s="20"/>
      <c r="E22" s="22" t="str">
        <v>14 SE Seminar Bachelorarbeit</v>
      </c>
      <c r="F22" s="24">
        <v>5</v>
      </c>
    </row>
    <row r="23" spans="1:6" ht="15.75" thickBot="1" x14ac:dyDescent="0.3">
      <c r="A23" s="129"/>
      <c r="B23" s="8" t="s">
        <v>9</v>
      </c>
      <c r="C23" s="25">
        <f>SUM(C3:C22)</f>
        <v>0</v>
      </c>
      <c r="D23" s="20"/>
      <c r="E23" s="27" t="s">
        <v>9</v>
      </c>
      <c r="F23" s="26">
        <f>SUM(F3:F22)</f>
        <v>76</v>
      </c>
    </row>
    <row r="24" spans="1:6" ht="9" customHeight="1" thickBot="1" x14ac:dyDescent="0.3">
      <c r="A24" s="121"/>
      <c r="B24" s="122"/>
      <c r="C24" s="122"/>
      <c r="D24" s="122"/>
      <c r="E24" s="122"/>
      <c r="F24" s="123"/>
    </row>
    <row r="25" spans="1:6" ht="15.75" customHeight="1" thickBot="1" x14ac:dyDescent="0.3">
      <c r="A25" s="128" t="s">
        <v>10</v>
      </c>
      <c r="B25" s="17" t="s">
        <v>89</v>
      </c>
      <c r="C25" s="17" t="s">
        <v>8</v>
      </c>
      <c r="D25" s="131"/>
      <c r="E25" s="17" t="s">
        <v>22</v>
      </c>
      <c r="F25" s="17" t="s">
        <v>8</v>
      </c>
    </row>
    <row r="26" spans="1:6" x14ac:dyDescent="0.25">
      <c r="A26" s="129"/>
      <c r="B26" s="28" t="str" cm="1">
        <f t="array" ref="B26">IF(_xlfn.ANCHORARRAY('Seite 2'!B30)=0," ",_xlfn.ANCHORARRAY('Seite 2'!B30))</f>
        <v/>
      </c>
      <c r="C26" s="19"/>
      <c r="D26" s="132"/>
      <c r="E26" s="18" t="str" cm="1">
        <f t="array" ref="E26:F34">IF(_xlfn.ANCHORARRAY('Seite 2'!E30)=0," ",_xlfn.ANCHORARRAY('Seite 2'!E30))</f>
        <v>1a UE Praxis Visueller Kultur im Unterricht</v>
      </c>
      <c r="F26" s="21">
        <v>2</v>
      </c>
    </row>
    <row r="27" spans="1:6" x14ac:dyDescent="0.25">
      <c r="A27" s="129"/>
      <c r="B27" s="29"/>
      <c r="C27" s="23"/>
      <c r="D27" s="132"/>
      <c r="E27" s="22" t="str">
        <v>1b UE Praxis Visueller Kultur im Unterricht (pädagogisch-praktische Studien)</v>
      </c>
      <c r="F27" s="24">
        <v>3</v>
      </c>
    </row>
    <row r="28" spans="1:6" x14ac:dyDescent="0.25">
      <c r="A28" s="129"/>
      <c r="B28" s="29"/>
      <c r="C28" s="23"/>
      <c r="D28" s="132"/>
      <c r="E28" s="22" t="str">
        <v>2a SE Fragen der Kunstwissenschaft</v>
      </c>
      <c r="F28" s="24">
        <v>3</v>
      </c>
    </row>
    <row r="29" spans="1:6" x14ac:dyDescent="0.25">
      <c r="A29" s="129"/>
      <c r="B29" s="29"/>
      <c r="C29" s="23"/>
      <c r="D29" s="132"/>
      <c r="E29" s="22" t="str">
        <v>2b SE Forschung in Kunst und Gestaltung</v>
      </c>
      <c r="F29" s="24">
        <v>3</v>
      </c>
    </row>
    <row r="30" spans="1:6" x14ac:dyDescent="0.25">
      <c r="A30" s="129"/>
      <c r="B30" s="29"/>
      <c r="C30" s="23"/>
      <c r="D30" s="132"/>
      <c r="E30" s="22" t="str">
        <v>2c SE Theorie visueller Medien</v>
      </c>
      <c r="F30" s="24">
        <v>3</v>
      </c>
    </row>
    <row r="31" spans="1:6" x14ac:dyDescent="0.25">
      <c r="A31" s="129"/>
      <c r="B31" s="29"/>
      <c r="C31" s="23"/>
      <c r="D31" s="132"/>
      <c r="E31" s="22" t="str">
        <v>3 KU Eigenständiges künstlerisches Projekt I</v>
      </c>
      <c r="F31" s="24">
        <v>5</v>
      </c>
    </row>
    <row r="32" spans="1:6" x14ac:dyDescent="0.25">
      <c r="A32" s="129"/>
      <c r="B32" s="29"/>
      <c r="C32" s="23"/>
      <c r="D32" s="132"/>
      <c r="E32" s="22" t="str">
        <v>4 KU Eigenständiges künstlerisches Projekt II</v>
      </c>
      <c r="F32" s="24">
        <v>6</v>
      </c>
    </row>
    <row r="33" spans="1:6" x14ac:dyDescent="0.25">
      <c r="A33" s="129"/>
      <c r="B33" s="29"/>
      <c r="C33" s="23"/>
      <c r="D33" s="132"/>
      <c r="E33" s="22" t="str">
        <v>5 KU Eigenständiges künstlerisches Projekt III</v>
      </c>
      <c r="F33" s="24">
        <v>5</v>
      </c>
    </row>
    <row r="34" spans="1:6" x14ac:dyDescent="0.25">
      <c r="A34" s="129"/>
      <c r="B34" s="29"/>
      <c r="C34" s="23"/>
      <c r="D34" s="132"/>
      <c r="E34" s="22" t="str">
        <v>6 PR Fachdidaktische Begleitlehrveranstaltung zum Masterpraktikum</v>
      </c>
      <c r="F34" s="24">
        <v>2</v>
      </c>
    </row>
    <row r="35" spans="1:6" ht="15.75" thickBot="1" x14ac:dyDescent="0.3">
      <c r="A35" s="130"/>
      <c r="B35" s="30" t="s">
        <v>9</v>
      </c>
      <c r="C35" s="32">
        <f>SUM(C26:C34)</f>
        <v>0</v>
      </c>
      <c r="D35" s="133"/>
      <c r="E35" s="31" t="s">
        <v>9</v>
      </c>
      <c r="F35" s="33">
        <f>SUM(F26:F34)</f>
        <v>32</v>
      </c>
    </row>
    <row r="36" spans="1:6" ht="9" customHeight="1" thickBot="1" x14ac:dyDescent="0.3">
      <c r="A36" s="121"/>
      <c r="B36" s="122"/>
      <c r="C36" s="122"/>
      <c r="D36" s="122"/>
      <c r="E36" s="122"/>
      <c r="F36" s="123"/>
    </row>
    <row r="37" spans="1:6" x14ac:dyDescent="0.25">
      <c r="A37" s="80"/>
      <c r="B37" s="81"/>
      <c r="C37" s="81"/>
      <c r="D37" s="81"/>
      <c r="E37" s="81"/>
      <c r="F37" s="82"/>
    </row>
    <row r="38" spans="1:6" x14ac:dyDescent="0.25">
      <c r="A38" s="83"/>
      <c r="F38" s="85"/>
    </row>
    <row r="39" spans="1:6" x14ac:dyDescent="0.25">
      <c r="A39" s="83"/>
      <c r="F39" s="85"/>
    </row>
    <row r="40" spans="1:6" x14ac:dyDescent="0.25">
      <c r="A40" s="83"/>
      <c r="F40" s="85"/>
    </row>
    <row r="41" spans="1:6" x14ac:dyDescent="0.25">
      <c r="A41" s="83"/>
      <c r="F41" s="85"/>
    </row>
    <row r="42" spans="1:6" x14ac:dyDescent="0.25">
      <c r="A42" s="83"/>
      <c r="F42" s="85"/>
    </row>
    <row r="43" spans="1:6" x14ac:dyDescent="0.25">
      <c r="A43" s="83"/>
      <c r="F43" s="85"/>
    </row>
    <row r="44" spans="1:6" x14ac:dyDescent="0.25">
      <c r="A44" s="83"/>
      <c r="F44" s="85"/>
    </row>
    <row r="45" spans="1:6" x14ac:dyDescent="0.25">
      <c r="A45" s="83"/>
      <c r="F45" s="85"/>
    </row>
    <row r="46" spans="1:6" x14ac:dyDescent="0.25">
      <c r="A46" s="83"/>
      <c r="F46" s="85"/>
    </row>
    <row r="47" spans="1:6" x14ac:dyDescent="0.25">
      <c r="A47" s="83"/>
      <c r="F47" s="85"/>
    </row>
    <row r="48" spans="1:6" x14ac:dyDescent="0.25">
      <c r="A48" s="83"/>
      <c r="F48" s="85"/>
    </row>
    <row r="49" spans="1:6" x14ac:dyDescent="0.25">
      <c r="A49" s="83"/>
      <c r="F49" s="85"/>
    </row>
    <row r="50" spans="1:6" x14ac:dyDescent="0.25">
      <c r="A50" s="83"/>
      <c r="F50" s="85"/>
    </row>
    <row r="51" spans="1:6" x14ac:dyDescent="0.25">
      <c r="A51" s="83"/>
      <c r="F51" s="85"/>
    </row>
    <row r="52" spans="1:6" x14ac:dyDescent="0.25">
      <c r="A52" s="83"/>
      <c r="F52" s="85"/>
    </row>
    <row r="53" spans="1:6" x14ac:dyDescent="0.25">
      <c r="A53" s="83"/>
      <c r="F53" s="85"/>
    </row>
    <row r="54" spans="1:6" ht="15.75" thickBot="1" x14ac:dyDescent="0.3">
      <c r="A54" s="86"/>
      <c r="B54" s="87"/>
      <c r="C54" s="87"/>
      <c r="D54" s="87"/>
      <c r="E54" s="87"/>
      <c r="F54" s="88"/>
    </row>
    <row r="55" spans="1:6" ht="32.25" customHeight="1" thickBot="1" x14ac:dyDescent="0.3">
      <c r="A55" s="121" t="s">
        <v>90</v>
      </c>
      <c r="B55" s="122"/>
      <c r="C55" s="122"/>
      <c r="D55" s="122"/>
      <c r="E55" s="122"/>
      <c r="F55" s="123"/>
    </row>
  </sheetData>
  <sheetProtection selectLockedCells="1" selectUnlockedCells="1"/>
  <mergeCells count="7">
    <mergeCell ref="A36:F36"/>
    <mergeCell ref="A55:F55"/>
    <mergeCell ref="A1:F1"/>
    <mergeCell ref="A2:A23"/>
    <mergeCell ref="A25:A35"/>
    <mergeCell ref="D25:D35"/>
    <mergeCell ref="A24:F24"/>
  </mergeCells>
  <pageMargins left="0.7" right="0.7" top="0.75" bottom="0.75" header="0.3" footer="0.3"/>
  <pageSetup paperSize="9" orientation="landscape" verticalDpi="300" r:id="rId1"/>
  <rowBreaks count="3" manualBreakCount="3">
    <brk id="24" max="16383" man="1"/>
    <brk id="36" max="16383" man="1"/>
    <brk id="55" max="16383" man="1"/>
  </row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Eingabemaske</vt:lpstr>
      <vt:lpstr>Seite 1</vt:lpstr>
      <vt:lpstr>Seite 2</vt:lpstr>
      <vt:lpstr>Anrechnung Bachelor neu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Christian Nadegger</dc:creator>
  <cp:lastModifiedBy>Christian Nadegger</cp:lastModifiedBy>
  <cp:lastPrinted>2025-08-29T14:09:43Z</cp:lastPrinted>
  <dcterms:created xsi:type="dcterms:W3CDTF">2025-08-13T13:42:47Z</dcterms:created>
  <dcterms:modified xsi:type="dcterms:W3CDTF">2026-01-01T14:09:50Z</dcterms:modified>
</cp:coreProperties>
</file>